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codeName="현재_통합_문서"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13_ncr:1_{7BA21DE2-2B68-4574-B1A9-41EDF014FDFB}" xr6:coauthVersionLast="36" xr6:coauthVersionMax="36" xr10:uidLastSave="{00000000-0000-0000-0000-000000000000}"/>
  <bookViews>
    <workbookView visibility="hidden" xWindow="28785" yWindow="-90" windowWidth="23235" windowHeight="12555" tabRatio="893" firstSheet="1" activeTab="4" xr2:uid="{00000000-000D-0000-FFFF-FFFF00000000}"/>
    <workbookView xWindow="-90" yWindow="-90" windowWidth="23235" windowHeight="12555" firstSheet="1" activeTab="1" xr2:uid="{00000000-000D-0000-FFFF-FFFF01000000}"/>
  </bookViews>
  <sheets>
    <sheet name="-------" sheetId="16" state="veryHidden" r:id="rId1"/>
    <sheet name="2024입학생편성표(1학년)" sheetId="34" r:id="rId2"/>
    <sheet name="2023입학생편성표(2학년)" sheetId="35" r:id="rId3"/>
    <sheet name="2022입학생편성표(3학년)" sheetId="38" r:id="rId4"/>
    <sheet name="2024전학년 편성표" sheetId="20" r:id="rId5"/>
    <sheet name="학교명단" sheetId="36" r:id="rId6"/>
  </sheets>
  <definedNames>
    <definedName name="_xlnm.Print_Area" localSheetId="4">'2024전학년 편성표'!$A$1:$V$45</definedName>
    <definedName name="자율">학교명단!$E$4:$E$5</definedName>
  </definedNames>
  <calcPr calcId="191029"/>
</workbook>
</file>

<file path=xl/calcChain.xml><?xml version="1.0" encoding="utf-8"?>
<calcChain xmlns="http://schemas.openxmlformats.org/spreadsheetml/2006/main">
  <c r="H40" i="20" l="1"/>
  <c r="K40" i="20" l="1"/>
  <c r="Q40" i="20"/>
  <c r="F8" i="38" l="1"/>
  <c r="P8" i="38"/>
  <c r="G9" i="38"/>
  <c r="P9" i="38"/>
  <c r="G10" i="38"/>
  <c r="P10" i="38"/>
  <c r="P11" i="38"/>
  <c r="P12" i="38"/>
  <c r="G13" i="38"/>
  <c r="P13" i="38"/>
  <c r="G14" i="38"/>
  <c r="P14" i="38"/>
  <c r="G15" i="38"/>
  <c r="P15" i="38"/>
  <c r="G17" i="38"/>
  <c r="P17" i="38"/>
  <c r="P18" i="38"/>
  <c r="P19" i="38"/>
  <c r="G20" i="38"/>
  <c r="P20" i="38"/>
  <c r="G22" i="38"/>
  <c r="F20" i="38" s="1"/>
  <c r="P22" i="38"/>
  <c r="G24" i="38"/>
  <c r="P24" i="38"/>
  <c r="F27" i="38"/>
  <c r="H31" i="38"/>
  <c r="I31" i="38"/>
  <c r="J31" i="38"/>
  <c r="K31" i="38"/>
  <c r="L31" i="38"/>
  <c r="M31" i="38"/>
  <c r="N31" i="38"/>
  <c r="O31" i="38"/>
  <c r="F32" i="38"/>
  <c r="F8" i="35"/>
  <c r="O8" i="35"/>
  <c r="P8" i="35"/>
  <c r="G9" i="35"/>
  <c r="O9" i="35"/>
  <c r="P9" i="35"/>
  <c r="G10" i="35"/>
  <c r="O10" i="35"/>
  <c r="O11" i="35"/>
  <c r="F12" i="35"/>
  <c r="O12" i="35"/>
  <c r="P12" i="35"/>
  <c r="G13" i="35"/>
  <c r="O13" i="35"/>
  <c r="P13" i="35"/>
  <c r="G14" i="35"/>
  <c r="O14" i="35"/>
  <c r="O15" i="35"/>
  <c r="O16" i="35"/>
  <c r="P16" i="35"/>
  <c r="G17" i="35"/>
  <c r="O17" i="35"/>
  <c r="P17" i="35"/>
  <c r="O18" i="35"/>
  <c r="O34" i="35" s="1"/>
  <c r="F19" i="35"/>
  <c r="O19" i="35"/>
  <c r="P19" i="35"/>
  <c r="G20" i="35"/>
  <c r="F20" i="35" s="1"/>
  <c r="O20" i="35"/>
  <c r="P20" i="35"/>
  <c r="G22" i="35"/>
  <c r="O22" i="35"/>
  <c r="G24" i="35"/>
  <c r="O24" i="35"/>
  <c r="D26" i="35"/>
  <c r="G26" i="35"/>
  <c r="H26" i="35"/>
  <c r="I26" i="35"/>
  <c r="O26" i="35" s="1"/>
  <c r="J26" i="35"/>
  <c r="K26" i="35"/>
  <c r="L26" i="35"/>
  <c r="M26" i="35"/>
  <c r="N26" i="35"/>
  <c r="O27" i="35"/>
  <c r="P27" i="35"/>
  <c r="O28" i="35"/>
  <c r="O29" i="35"/>
  <c r="H31" i="35"/>
  <c r="I31" i="35"/>
  <c r="O31" i="35" s="1"/>
  <c r="O33" i="35" s="1"/>
  <c r="K31" i="35"/>
  <c r="K33" i="35" s="1"/>
  <c r="L31" i="35"/>
  <c r="L33" i="35" s="1"/>
  <c r="M31" i="35"/>
  <c r="M33" i="35" s="1"/>
  <c r="N31" i="35"/>
  <c r="F32" i="35"/>
  <c r="O32" i="35"/>
  <c r="I33" i="35"/>
  <c r="I39" i="35" s="1"/>
  <c r="J33" i="35"/>
  <c r="N33" i="35"/>
  <c r="P34" i="35"/>
  <c r="G38" i="35"/>
  <c r="H38" i="35"/>
  <c r="I38" i="35"/>
  <c r="J38" i="35"/>
  <c r="K39" i="35"/>
  <c r="L39" i="35"/>
  <c r="M39" i="35"/>
  <c r="N39" i="35"/>
  <c r="F17" i="34"/>
  <c r="G17" i="34"/>
  <c r="G18" i="34"/>
  <c r="F31" i="38" l="1"/>
  <c r="F13" i="38"/>
  <c r="M41" i="35"/>
  <c r="J39" i="35"/>
  <c r="J40" i="35" s="1"/>
  <c r="K41" i="35"/>
  <c r="P26" i="35"/>
  <c r="F13" i="35"/>
  <c r="H33" i="35"/>
  <c r="G33" i="35" s="1"/>
  <c r="H39" i="35" l="1"/>
  <c r="H41" i="35" l="1"/>
  <c r="P41" i="35" s="1"/>
  <c r="H40" i="35"/>
  <c r="Q5" i="20" l="1"/>
  <c r="J33" i="38" l="1"/>
  <c r="F32" i="34" l="1"/>
  <c r="G28" i="34"/>
  <c r="G27" i="34"/>
  <c r="D33" i="34" l="1"/>
  <c r="P19" i="34"/>
  <c r="O19" i="34"/>
  <c r="P16" i="34"/>
  <c r="O16" i="34"/>
  <c r="O12" i="34"/>
  <c r="I44" i="20"/>
  <c r="I43" i="20"/>
  <c r="I42" i="20"/>
  <c r="I41" i="20"/>
  <c r="P40" i="34"/>
  <c r="D26" i="34"/>
  <c r="D34" i="34" s="1"/>
  <c r="G29" i="34"/>
  <c r="G30" i="34"/>
  <c r="G22" i="34"/>
  <c r="G24" i="34"/>
  <c r="G20" i="34"/>
  <c r="F19" i="34"/>
  <c r="F16" i="34"/>
  <c r="G10" i="34"/>
  <c r="F8" i="34"/>
  <c r="C3" i="35"/>
  <c r="J2" i="35"/>
  <c r="L2" i="35"/>
  <c r="O33" i="38"/>
  <c r="N33" i="38"/>
  <c r="M33" i="38"/>
  <c r="L33" i="38"/>
  <c r="O26" i="38"/>
  <c r="N26" i="38"/>
  <c r="M26" i="38"/>
  <c r="L26" i="38"/>
  <c r="K33" i="38"/>
  <c r="I33" i="38"/>
  <c r="H33" i="38"/>
  <c r="K26" i="38"/>
  <c r="J26" i="38"/>
  <c r="I26" i="38"/>
  <c r="H26" i="38"/>
  <c r="F27" i="34" l="1"/>
  <c r="G33" i="34" s="1"/>
  <c r="M2" i="38"/>
  <c r="I35" i="20" l="1"/>
  <c r="C3" i="38" l="1"/>
  <c r="J6" i="20" s="1"/>
  <c r="C3" i="34"/>
  <c r="J4" i="20" s="1"/>
  <c r="J13" i="20" l="1"/>
  <c r="J14" i="20"/>
  <c r="I13" i="20"/>
  <c r="I14" i="20"/>
  <c r="H13" i="20"/>
  <c r="H14" i="20"/>
  <c r="F13" i="20" l="1"/>
  <c r="F14" i="20"/>
  <c r="R30" i="20"/>
  <c r="R23" i="20"/>
  <c r="Q22" i="20"/>
  <c r="Q20" i="20"/>
  <c r="Q19" i="20"/>
  <c r="Q16" i="20"/>
  <c r="Q15" i="20"/>
  <c r="Q12" i="20"/>
  <c r="Q11" i="20"/>
  <c r="V35" i="20" l="1"/>
  <c r="U35" i="20"/>
  <c r="U31" i="20"/>
  <c r="V31" i="20"/>
  <c r="U32" i="20"/>
  <c r="V32" i="20"/>
  <c r="U33" i="20"/>
  <c r="V33" i="20"/>
  <c r="V30" i="20"/>
  <c r="U30" i="20"/>
  <c r="U25" i="20"/>
  <c r="V25" i="20"/>
  <c r="U27" i="20"/>
  <c r="V27" i="20"/>
  <c r="V23" i="20"/>
  <c r="U23" i="20"/>
  <c r="V22" i="20" l="1"/>
  <c r="V12" i="20"/>
  <c r="V13" i="20"/>
  <c r="V14" i="20"/>
  <c r="V15" i="20"/>
  <c r="V16" i="20"/>
  <c r="V17" i="20"/>
  <c r="V18" i="20"/>
  <c r="V19" i="20"/>
  <c r="S19" i="20" s="1"/>
  <c r="V20" i="20"/>
  <c r="V21" i="20"/>
  <c r="U22" i="20"/>
  <c r="U21" i="20"/>
  <c r="U20" i="20"/>
  <c r="U18" i="20"/>
  <c r="U17" i="20"/>
  <c r="U16" i="20"/>
  <c r="U15" i="20"/>
  <c r="U14" i="20"/>
  <c r="U13" i="20"/>
  <c r="U12" i="20"/>
  <c r="V11" i="20"/>
  <c r="U11" i="20"/>
  <c r="Q6" i="20"/>
  <c r="V39" i="20"/>
  <c r="U39" i="20"/>
  <c r="O39" i="38"/>
  <c r="N39" i="38"/>
  <c r="M39" i="38"/>
  <c r="L39" i="38"/>
  <c r="K38" i="38"/>
  <c r="J38" i="38"/>
  <c r="I38" i="38"/>
  <c r="H38" i="38"/>
  <c r="Q34" i="38"/>
  <c r="P32" i="38"/>
  <c r="P30" i="38"/>
  <c r="P29" i="38"/>
  <c r="P28" i="38"/>
  <c r="Q27" i="38"/>
  <c r="P27" i="38"/>
  <c r="G26" i="38"/>
  <c r="D26" i="38"/>
  <c r="Q20" i="38"/>
  <c r="Q19" i="38"/>
  <c r="Q17" i="38"/>
  <c r="Q16" i="38"/>
  <c r="Q13" i="38"/>
  <c r="Q12" i="38"/>
  <c r="Q9" i="38"/>
  <c r="Q8" i="38"/>
  <c r="J2" i="38"/>
  <c r="G38" i="38" l="1"/>
  <c r="S15" i="20"/>
  <c r="P34" i="38"/>
  <c r="P26" i="38"/>
  <c r="L41" i="38"/>
  <c r="J39" i="38"/>
  <c r="H39" i="38"/>
  <c r="K39" i="38"/>
  <c r="N41" i="38"/>
  <c r="Q26" i="38"/>
  <c r="G33" i="38"/>
  <c r="P31" i="38"/>
  <c r="P33" i="38" s="1"/>
  <c r="I39" i="38"/>
  <c r="U29" i="20"/>
  <c r="V29" i="20"/>
  <c r="U34" i="20"/>
  <c r="U36" i="20" s="1"/>
  <c r="V34" i="20"/>
  <c r="V36" i="20" s="1"/>
  <c r="J40" i="38" l="1"/>
  <c r="H41" i="38"/>
  <c r="Q41" i="38" s="1"/>
  <c r="H40" i="38"/>
  <c r="P27" i="20" l="1"/>
  <c r="O27" i="20"/>
  <c r="P25" i="20"/>
  <c r="O25" i="20"/>
  <c r="J35" i="20" l="1"/>
  <c r="H35" i="20" l="1"/>
  <c r="F35" i="20" s="1"/>
  <c r="L23" i="20"/>
  <c r="V4" i="20" l="1"/>
  <c r="O3" i="20"/>
  <c r="R3" i="20" l="1"/>
  <c r="M25" i="20"/>
  <c r="N25" i="20" s="1"/>
  <c r="M27" i="20"/>
  <c r="N27" i="20" s="1"/>
  <c r="P35" i="20"/>
  <c r="P33" i="20"/>
  <c r="P32" i="20"/>
  <c r="P31" i="20"/>
  <c r="P30" i="20"/>
  <c r="P23" i="20"/>
  <c r="P22" i="20"/>
  <c r="P21" i="20"/>
  <c r="P20" i="20"/>
  <c r="P19" i="20"/>
  <c r="P18" i="20"/>
  <c r="P17" i="20"/>
  <c r="P16" i="20"/>
  <c r="P15" i="20"/>
  <c r="P14" i="20"/>
  <c r="P13" i="20"/>
  <c r="P12" i="20"/>
  <c r="P11" i="20"/>
  <c r="O23" i="20"/>
  <c r="O35" i="20"/>
  <c r="O33" i="20"/>
  <c r="O32" i="20"/>
  <c r="O31" i="20"/>
  <c r="O30" i="20"/>
  <c r="O22" i="20"/>
  <c r="O21" i="20"/>
  <c r="O20" i="20"/>
  <c r="O19" i="20"/>
  <c r="O18" i="20"/>
  <c r="O17" i="20"/>
  <c r="O16" i="20"/>
  <c r="O15" i="20"/>
  <c r="O14" i="20"/>
  <c r="O13" i="20"/>
  <c r="O12" i="20"/>
  <c r="O11" i="20"/>
  <c r="L30" i="20"/>
  <c r="K22" i="20"/>
  <c r="K20" i="20"/>
  <c r="K19" i="20"/>
  <c r="K16" i="20"/>
  <c r="K15" i="20"/>
  <c r="P39" i="20"/>
  <c r="O39" i="20"/>
  <c r="O29" i="20" l="1"/>
  <c r="I27" i="20" l="1"/>
  <c r="I25" i="20"/>
  <c r="I23" i="20"/>
  <c r="J27" i="20" l="1"/>
  <c r="J25" i="20"/>
  <c r="J23" i="20"/>
  <c r="H23" i="20"/>
  <c r="H25" i="20"/>
  <c r="H27" i="20"/>
  <c r="F23" i="20" l="1"/>
  <c r="F20" i="34" l="1"/>
  <c r="H15" i="20" l="1"/>
  <c r="H16" i="20"/>
  <c r="H17" i="20"/>
  <c r="H22" i="20"/>
  <c r="F36" i="20" l="1"/>
  <c r="F29" i="20"/>
  <c r="Q29" i="20" l="1"/>
  <c r="E30" i="20"/>
  <c r="D22" i="20"/>
  <c r="D20" i="20"/>
  <c r="D19" i="20"/>
  <c r="D16" i="20"/>
  <c r="D15" i="20"/>
  <c r="D12" i="20"/>
  <c r="D11" i="20"/>
  <c r="J31" i="20"/>
  <c r="J32" i="20"/>
  <c r="J33" i="20"/>
  <c r="J30" i="20"/>
  <c r="J12" i="20"/>
  <c r="J15" i="20"/>
  <c r="J16" i="20"/>
  <c r="J17" i="20"/>
  <c r="J18" i="20"/>
  <c r="J19" i="20"/>
  <c r="J20" i="20"/>
  <c r="J21" i="20"/>
  <c r="J22" i="20"/>
  <c r="J11" i="20"/>
  <c r="I32" i="20"/>
  <c r="I31" i="20"/>
  <c r="I33" i="20"/>
  <c r="I30" i="20"/>
  <c r="I12" i="20"/>
  <c r="I15" i="20"/>
  <c r="I16" i="20"/>
  <c r="I17" i="20"/>
  <c r="I18" i="20"/>
  <c r="I19" i="20"/>
  <c r="I20" i="20"/>
  <c r="I21" i="20"/>
  <c r="I22" i="20"/>
  <c r="I11" i="20"/>
  <c r="H31" i="20"/>
  <c r="H32" i="20"/>
  <c r="H33" i="20"/>
  <c r="H30" i="20"/>
  <c r="H12" i="20"/>
  <c r="H18" i="20"/>
  <c r="H19" i="20"/>
  <c r="H20" i="20"/>
  <c r="H21" i="20"/>
  <c r="H11" i="20"/>
  <c r="F11" i="20" s="1"/>
  <c r="F21" i="20" l="1"/>
  <c r="G30" i="20"/>
  <c r="F12" i="20"/>
  <c r="G12" i="20" s="1"/>
  <c r="F30" i="20"/>
  <c r="F15" i="20"/>
  <c r="F33" i="20"/>
  <c r="F32" i="20"/>
  <c r="F31" i="20"/>
  <c r="F19" i="20"/>
  <c r="F17" i="20"/>
  <c r="F16" i="20"/>
  <c r="F20" i="20"/>
  <c r="G20" i="20" s="1"/>
  <c r="F22" i="20"/>
  <c r="F18" i="20"/>
  <c r="H38" i="20"/>
  <c r="J38" i="20"/>
  <c r="H29" i="20"/>
  <c r="H36" i="20"/>
  <c r="I45" i="20"/>
  <c r="J34" i="20"/>
  <c r="N34" i="34"/>
  <c r="M34" i="34"/>
  <c r="L34" i="34"/>
  <c r="K34" i="34"/>
  <c r="N31" i="34"/>
  <c r="N33" i="34" s="1"/>
  <c r="M31" i="34"/>
  <c r="M33" i="34" s="1"/>
  <c r="L31" i="34"/>
  <c r="L33" i="34" s="1"/>
  <c r="K31" i="34"/>
  <c r="J31" i="34"/>
  <c r="J33" i="34" s="1"/>
  <c r="I31" i="34"/>
  <c r="H31" i="34"/>
  <c r="O27" i="34"/>
  <c r="O33" i="34" s="1"/>
  <c r="N26" i="34"/>
  <c r="M26" i="34"/>
  <c r="L26" i="34"/>
  <c r="K26" i="34"/>
  <c r="J26" i="34"/>
  <c r="I26" i="34"/>
  <c r="H26" i="34"/>
  <c r="O20" i="34"/>
  <c r="O17" i="34"/>
  <c r="O13" i="34"/>
  <c r="P12" i="34"/>
  <c r="O8" i="34"/>
  <c r="O26" i="34" l="1"/>
  <c r="G16" i="20"/>
  <c r="H33" i="34"/>
  <c r="H34" i="34" s="1"/>
  <c r="F31" i="34"/>
  <c r="F37" i="20"/>
  <c r="J34" i="34"/>
  <c r="F13" i="34"/>
  <c r="K36" i="34"/>
  <c r="I33" i="34"/>
  <c r="K33" i="34"/>
  <c r="M36" i="34"/>
  <c r="G26" i="34" l="1"/>
  <c r="F34" i="34" s="1"/>
  <c r="J35" i="34"/>
  <c r="I34" i="34"/>
  <c r="H36" i="34" l="1"/>
  <c r="O36" i="34" s="1"/>
  <c r="I37" i="34"/>
  <c r="H35" i="34"/>
  <c r="J29" i="20"/>
  <c r="I29" i="20"/>
  <c r="G29" i="20" l="1"/>
  <c r="G23" i="20"/>
  <c r="F24" i="20"/>
  <c r="F25" i="20"/>
  <c r="F26" i="20"/>
  <c r="F27" i="20"/>
  <c r="F28" i="20"/>
  <c r="F42" i="20" l="1"/>
  <c r="F43" i="20"/>
  <c r="F44" i="20"/>
  <c r="F41" i="20"/>
  <c r="I36" i="20"/>
  <c r="I37" i="20" s="1"/>
  <c r="J36" i="20"/>
  <c r="J37" i="20" s="1"/>
  <c r="H37" i="20"/>
  <c r="I34" i="20"/>
  <c r="G45" i="20" l="1"/>
  <c r="G36" i="20"/>
  <c r="S17" i="20" l="1"/>
  <c r="M17" i="20"/>
  <c r="S35" i="20" l="1"/>
  <c r="S33" i="20"/>
  <c r="S32" i="20"/>
  <c r="S31" i="20"/>
  <c r="S30" i="20"/>
  <c r="S27" i="20"/>
  <c r="S25" i="20"/>
  <c r="S23" i="20"/>
  <c r="S22" i="20"/>
  <c r="S21" i="20"/>
  <c r="S20" i="20"/>
  <c r="S18" i="20"/>
  <c r="S16" i="20"/>
  <c r="S14" i="20"/>
  <c r="S11" i="20"/>
  <c r="U37" i="20" l="1"/>
  <c r="V37" i="20"/>
  <c r="T16" i="20"/>
  <c r="T12" i="20"/>
  <c r="T20" i="20"/>
  <c r="S36" i="20"/>
  <c r="T23" i="20"/>
  <c r="T30" i="20"/>
  <c r="S34" i="20"/>
  <c r="S29" i="20" l="1"/>
  <c r="S37" i="20" s="1"/>
  <c r="P34" i="20" l="1"/>
  <c r="P36" i="20" s="1"/>
  <c r="O34" i="20"/>
  <c r="O36" i="20" s="1"/>
  <c r="P29" i="20"/>
  <c r="K29" i="20"/>
  <c r="D29" i="20"/>
  <c r="H34" i="20"/>
  <c r="F34" i="20" s="1"/>
  <c r="M12" i="20"/>
  <c r="M13" i="20"/>
  <c r="M14" i="20"/>
  <c r="M11" i="20"/>
  <c r="M15" i="20"/>
  <c r="M16" i="20"/>
  <c r="M18" i="20"/>
  <c r="M22" i="20"/>
  <c r="M21" i="20"/>
  <c r="M20" i="20"/>
  <c r="M19" i="20"/>
  <c r="M35" i="20"/>
  <c r="M30" i="20"/>
  <c r="M31" i="20"/>
  <c r="M32" i="20"/>
  <c r="M33" i="20"/>
  <c r="M23" i="20"/>
  <c r="N23" i="20" s="1"/>
  <c r="P37" i="20" l="1"/>
  <c r="O37" i="20"/>
  <c r="N20" i="20"/>
  <c r="N16" i="20"/>
  <c r="N12" i="20"/>
  <c r="N30" i="20"/>
  <c r="M34" i="20"/>
  <c r="M36" i="20"/>
  <c r="M29" i="20" l="1"/>
  <c r="M37"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O36" authorId="0" shapeId="0" xr:uid="{00000000-0006-0000-0100-000001000000}">
      <text>
        <r>
          <rPr>
            <b/>
            <sz val="10"/>
            <color indexed="81"/>
            <rFont val="Tahoma"/>
            <family val="2"/>
          </rPr>
          <t>user:</t>
        </r>
        <r>
          <rPr>
            <sz val="10"/>
            <color indexed="81"/>
            <rFont val="Tahoma"/>
            <family val="2"/>
          </rPr>
          <t xml:space="preserve">
</t>
        </r>
        <r>
          <rPr>
            <sz val="10"/>
            <color indexed="81"/>
            <rFont val="돋움"/>
            <family val="3"/>
            <charset val="129"/>
          </rPr>
          <t>이수시수</t>
        </r>
        <r>
          <rPr>
            <sz val="10"/>
            <color indexed="81"/>
            <rFont val="Tahoma"/>
            <family val="2"/>
          </rPr>
          <t>(F34</t>
        </r>
        <r>
          <rPr>
            <sz val="10"/>
            <color indexed="81"/>
            <rFont val="돋움"/>
            <family val="3"/>
            <charset val="129"/>
          </rPr>
          <t>셀</t>
        </r>
        <r>
          <rPr>
            <sz val="10"/>
            <color indexed="81"/>
            <rFont val="Tahoma"/>
            <family val="2"/>
          </rPr>
          <t>)</t>
        </r>
        <r>
          <rPr>
            <sz val="10"/>
            <color indexed="81"/>
            <rFont val="돋움"/>
            <family val="3"/>
            <charset val="129"/>
          </rPr>
          <t>의</t>
        </r>
        <r>
          <rPr>
            <sz val="10"/>
            <color indexed="81"/>
            <rFont val="Tahoma"/>
            <family val="2"/>
          </rPr>
          <t xml:space="preserve"> </t>
        </r>
        <r>
          <rPr>
            <sz val="10"/>
            <color indexed="81"/>
            <rFont val="돋움"/>
            <family val="3"/>
            <charset val="129"/>
          </rPr>
          <t>합계가</t>
        </r>
        <r>
          <rPr>
            <sz val="10"/>
            <color indexed="81"/>
            <rFont val="Tahoma"/>
            <family val="2"/>
          </rPr>
          <t xml:space="preserve"> </t>
        </r>
        <r>
          <rPr>
            <sz val="10"/>
            <color indexed="81"/>
            <rFont val="돋움"/>
            <family val="3"/>
            <charset val="129"/>
          </rPr>
          <t>학년별</t>
        </r>
        <r>
          <rPr>
            <sz val="10"/>
            <color indexed="81"/>
            <rFont val="Tahoma"/>
            <family val="2"/>
          </rPr>
          <t xml:space="preserve"> </t>
        </r>
        <r>
          <rPr>
            <sz val="10"/>
            <color indexed="81"/>
            <rFont val="돋움"/>
            <family val="3"/>
            <charset val="129"/>
          </rPr>
          <t>시수</t>
        </r>
        <r>
          <rPr>
            <sz val="10"/>
            <color indexed="81"/>
            <rFont val="Tahoma"/>
            <family val="2"/>
          </rPr>
          <t xml:space="preserve"> </t>
        </r>
        <r>
          <rPr>
            <sz val="10"/>
            <color indexed="81"/>
            <rFont val="돋움"/>
            <family val="3"/>
            <charset val="129"/>
          </rPr>
          <t>총계</t>
        </r>
        <r>
          <rPr>
            <sz val="10"/>
            <color indexed="81"/>
            <rFont val="Tahoma"/>
            <family val="2"/>
          </rPr>
          <t>(H36, K36, M36</t>
        </r>
        <r>
          <rPr>
            <sz val="10"/>
            <color indexed="81"/>
            <rFont val="돋움"/>
            <family val="3"/>
            <charset val="129"/>
          </rPr>
          <t>셀</t>
        </r>
        <r>
          <rPr>
            <sz val="10"/>
            <color indexed="81"/>
            <rFont val="Tahoma"/>
            <family val="2"/>
          </rPr>
          <t>)</t>
        </r>
        <r>
          <rPr>
            <sz val="10"/>
            <color indexed="81"/>
            <rFont val="돋움"/>
            <family val="3"/>
            <charset val="129"/>
          </rPr>
          <t>의</t>
        </r>
        <r>
          <rPr>
            <sz val="10"/>
            <color indexed="81"/>
            <rFont val="Tahoma"/>
            <family val="2"/>
          </rPr>
          <t xml:space="preserve"> </t>
        </r>
        <r>
          <rPr>
            <sz val="10"/>
            <color indexed="81"/>
            <rFont val="돋움"/>
            <family val="3"/>
            <charset val="129"/>
          </rPr>
          <t>합이</t>
        </r>
        <r>
          <rPr>
            <sz val="10"/>
            <color indexed="81"/>
            <rFont val="Tahoma"/>
            <family val="2"/>
          </rPr>
          <t xml:space="preserve"> </t>
        </r>
        <r>
          <rPr>
            <sz val="10"/>
            <color indexed="81"/>
            <rFont val="돋움"/>
            <family val="3"/>
            <charset val="129"/>
          </rPr>
          <t>같은</t>
        </r>
        <r>
          <rPr>
            <sz val="10"/>
            <color indexed="81"/>
            <rFont val="Tahoma"/>
            <family val="2"/>
          </rPr>
          <t xml:space="preserve"> </t>
        </r>
        <r>
          <rPr>
            <sz val="10"/>
            <color indexed="81"/>
            <rFont val="돋움"/>
            <family val="3"/>
            <charset val="129"/>
          </rPr>
          <t>경우</t>
        </r>
        <r>
          <rPr>
            <sz val="10"/>
            <color indexed="81"/>
            <rFont val="Tahoma"/>
            <family val="2"/>
          </rPr>
          <t xml:space="preserve"> OK, </t>
        </r>
        <r>
          <rPr>
            <sz val="10"/>
            <color indexed="81"/>
            <rFont val="돋움"/>
            <family val="3"/>
            <charset val="129"/>
          </rPr>
          <t>그</t>
        </r>
        <r>
          <rPr>
            <sz val="10"/>
            <color indexed="81"/>
            <rFont val="Tahoma"/>
            <family val="2"/>
          </rPr>
          <t xml:space="preserve"> </t>
        </r>
        <r>
          <rPr>
            <sz val="10"/>
            <color indexed="81"/>
            <rFont val="돋움"/>
            <family val="3"/>
            <charset val="129"/>
          </rPr>
          <t>외는</t>
        </r>
        <r>
          <rPr>
            <sz val="10"/>
            <color indexed="81"/>
            <rFont val="Tahoma"/>
            <family val="2"/>
          </rPr>
          <t xml:space="preserve"> ERROR</t>
        </r>
      </text>
    </comment>
    <comment ref="I37" authorId="0" shapeId="0" xr:uid="{00000000-0006-0000-0100-000002000000}">
      <text>
        <r>
          <rPr>
            <b/>
            <sz val="10"/>
            <color indexed="81"/>
            <rFont val="Tahoma"/>
            <family val="2"/>
          </rPr>
          <t>user:</t>
        </r>
        <r>
          <rPr>
            <sz val="10"/>
            <color indexed="81"/>
            <rFont val="Tahoma"/>
            <family val="2"/>
          </rPr>
          <t xml:space="preserve">
</t>
        </r>
        <r>
          <rPr>
            <sz val="10"/>
            <color indexed="81"/>
            <rFont val="돋움"/>
            <family val="3"/>
            <charset val="129"/>
          </rPr>
          <t>자유학기</t>
        </r>
        <r>
          <rPr>
            <sz val="10"/>
            <color indexed="81"/>
            <rFont val="Tahoma"/>
            <family val="2"/>
          </rPr>
          <t xml:space="preserve"> </t>
        </r>
        <r>
          <rPr>
            <sz val="10"/>
            <color indexed="81"/>
            <rFont val="돋움"/>
            <family val="3"/>
            <charset val="129"/>
          </rPr>
          <t>합계</t>
        </r>
        <r>
          <rPr>
            <sz val="10"/>
            <color indexed="81"/>
            <rFont val="Tahoma"/>
            <family val="2"/>
          </rPr>
          <t>(I34</t>
        </r>
        <r>
          <rPr>
            <sz val="10"/>
            <color indexed="81"/>
            <rFont val="돋움"/>
            <family val="3"/>
            <charset val="129"/>
          </rPr>
          <t>셀</t>
        </r>
        <r>
          <rPr>
            <sz val="10"/>
            <color indexed="81"/>
            <rFont val="Tahoma"/>
            <family val="2"/>
          </rPr>
          <t>)</t>
        </r>
        <r>
          <rPr>
            <sz val="10"/>
            <color indexed="81"/>
            <rFont val="돋움"/>
            <family val="3"/>
            <charset val="129"/>
          </rPr>
          <t>가</t>
        </r>
        <r>
          <rPr>
            <sz val="10"/>
            <color indexed="81"/>
            <rFont val="Tahoma"/>
            <family val="2"/>
          </rPr>
          <t xml:space="preserve"> 170 </t>
        </r>
        <r>
          <rPr>
            <sz val="10"/>
            <color indexed="81"/>
            <rFont val="돋움"/>
            <family val="3"/>
            <charset val="129"/>
          </rPr>
          <t>이상이면</t>
        </r>
        <r>
          <rPr>
            <sz val="10"/>
            <color indexed="81"/>
            <rFont val="Tahoma"/>
            <family val="2"/>
          </rPr>
          <t xml:space="preserve"> OK, </t>
        </r>
        <r>
          <rPr>
            <sz val="10"/>
            <color indexed="81"/>
            <rFont val="돋움"/>
            <family val="3"/>
            <charset val="129"/>
          </rPr>
          <t>그외는</t>
        </r>
        <r>
          <rPr>
            <sz val="10"/>
            <color indexed="81"/>
            <rFont val="Tahoma"/>
            <family val="2"/>
          </rPr>
          <t xml:space="preserve"> ERROR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I35" authorId="0" shapeId="0" xr:uid="{00000000-0006-0000-0400-000001000000}">
      <text>
        <r>
          <rPr>
            <sz val="9"/>
            <color indexed="81"/>
            <rFont val="Tahoma"/>
            <family val="2"/>
          </rPr>
          <t>2024</t>
        </r>
        <r>
          <rPr>
            <sz val="9"/>
            <color indexed="81"/>
            <rFont val="돋움"/>
            <family val="3"/>
            <charset val="129"/>
          </rPr>
          <t>입학생편성표</t>
        </r>
        <r>
          <rPr>
            <sz val="9"/>
            <color indexed="81"/>
            <rFont val="Tahoma"/>
            <family val="2"/>
          </rPr>
          <t>(1</t>
        </r>
        <r>
          <rPr>
            <sz val="9"/>
            <color indexed="81"/>
            <rFont val="돋움"/>
            <family val="3"/>
            <charset val="129"/>
          </rPr>
          <t>학년</t>
        </r>
        <r>
          <rPr>
            <sz val="9"/>
            <color indexed="81"/>
            <rFont val="Tahoma"/>
            <family val="2"/>
          </rPr>
          <t xml:space="preserve">) </t>
        </r>
        <r>
          <rPr>
            <sz val="9"/>
            <color indexed="81"/>
            <rFont val="돋움"/>
            <family val="3"/>
            <charset val="129"/>
          </rPr>
          <t>시트에서</t>
        </r>
        <r>
          <rPr>
            <sz val="9"/>
            <color indexed="81"/>
            <rFont val="Tahoma"/>
            <family val="2"/>
          </rPr>
          <t xml:space="preserve"> 1</t>
        </r>
        <r>
          <rPr>
            <sz val="9"/>
            <color indexed="81"/>
            <rFont val="돋움"/>
            <family val="3"/>
            <charset val="129"/>
          </rPr>
          <t>학기</t>
        </r>
        <r>
          <rPr>
            <sz val="9"/>
            <color indexed="81"/>
            <rFont val="Tahoma"/>
            <family val="2"/>
          </rPr>
          <t xml:space="preserve"> </t>
        </r>
        <r>
          <rPr>
            <sz val="9"/>
            <color indexed="81"/>
            <rFont val="돋움"/>
            <family val="3"/>
            <charset val="129"/>
          </rPr>
          <t>동아리활동</t>
        </r>
        <r>
          <rPr>
            <sz val="9"/>
            <color indexed="81"/>
            <rFont val="Tahoma"/>
            <family val="2"/>
          </rPr>
          <t>(</t>
        </r>
        <r>
          <rPr>
            <sz val="9"/>
            <color indexed="81"/>
            <rFont val="돋움"/>
            <family val="3"/>
            <charset val="129"/>
          </rPr>
          <t>학교스포츠클럽</t>
        </r>
        <r>
          <rPr>
            <sz val="9"/>
            <color indexed="81"/>
            <rFont val="Tahoma"/>
            <family val="2"/>
          </rPr>
          <t>)-</t>
        </r>
        <r>
          <rPr>
            <sz val="9"/>
            <color indexed="81"/>
            <rFont val="돋움"/>
            <family val="3"/>
            <charset val="129"/>
          </rPr>
          <t>자유학기란에</t>
        </r>
        <r>
          <rPr>
            <sz val="9"/>
            <color indexed="81"/>
            <rFont val="Tahoma"/>
            <family val="2"/>
          </rPr>
          <t xml:space="preserve"> </t>
        </r>
        <r>
          <rPr>
            <sz val="9"/>
            <color indexed="81"/>
            <rFont val="돋움"/>
            <family val="3"/>
            <charset val="129"/>
          </rPr>
          <t>숫자를</t>
        </r>
        <r>
          <rPr>
            <sz val="9"/>
            <color indexed="81"/>
            <rFont val="Tahoma"/>
            <family val="2"/>
          </rPr>
          <t xml:space="preserve"> </t>
        </r>
        <r>
          <rPr>
            <sz val="9"/>
            <color indexed="81"/>
            <rFont val="돋움"/>
            <family val="3"/>
            <charset val="129"/>
          </rPr>
          <t>입력하지</t>
        </r>
        <r>
          <rPr>
            <sz val="9"/>
            <color indexed="81"/>
            <rFont val="Tahoma"/>
            <family val="2"/>
          </rPr>
          <t xml:space="preserve"> </t>
        </r>
        <r>
          <rPr>
            <sz val="9"/>
            <color indexed="81"/>
            <rFont val="돋움"/>
            <family val="3"/>
            <charset val="129"/>
          </rPr>
          <t>않고</t>
        </r>
        <r>
          <rPr>
            <sz val="9"/>
            <color indexed="81"/>
            <rFont val="Tahoma"/>
            <family val="2"/>
          </rPr>
          <t xml:space="preserve"> </t>
        </r>
        <r>
          <rPr>
            <sz val="9"/>
            <color indexed="81"/>
            <rFont val="돋움"/>
            <family val="3"/>
            <charset val="129"/>
          </rPr>
          <t>비워둔</t>
        </r>
        <r>
          <rPr>
            <sz val="9"/>
            <color indexed="81"/>
            <rFont val="Tahoma"/>
            <family val="2"/>
          </rPr>
          <t xml:space="preserve"> </t>
        </r>
        <r>
          <rPr>
            <sz val="9"/>
            <color indexed="81"/>
            <rFont val="돋움"/>
            <family val="3"/>
            <charset val="129"/>
          </rPr>
          <t>학교의</t>
        </r>
        <r>
          <rPr>
            <sz val="9"/>
            <color indexed="81"/>
            <rFont val="Tahoma"/>
            <family val="2"/>
          </rPr>
          <t xml:space="preserve"> </t>
        </r>
        <r>
          <rPr>
            <sz val="9"/>
            <color indexed="81"/>
            <rFont val="돋움"/>
            <family val="3"/>
            <charset val="129"/>
          </rPr>
          <t>경우</t>
        </r>
        <r>
          <rPr>
            <sz val="9"/>
            <color indexed="81"/>
            <rFont val="Tahoma"/>
            <family val="2"/>
          </rPr>
          <t>, 2024</t>
        </r>
        <r>
          <rPr>
            <sz val="9"/>
            <color indexed="81"/>
            <rFont val="돋움"/>
            <family val="3"/>
            <charset val="129"/>
          </rPr>
          <t>전학년</t>
        </r>
        <r>
          <rPr>
            <sz val="9"/>
            <color indexed="81"/>
            <rFont val="Tahoma"/>
            <family val="2"/>
          </rPr>
          <t xml:space="preserve"> </t>
        </r>
        <r>
          <rPr>
            <sz val="9"/>
            <color indexed="81"/>
            <rFont val="돋움"/>
            <family val="3"/>
            <charset val="129"/>
          </rPr>
          <t>편성표</t>
        </r>
        <r>
          <rPr>
            <sz val="9"/>
            <color indexed="81"/>
            <rFont val="Tahoma"/>
            <family val="2"/>
          </rPr>
          <t xml:space="preserve"> </t>
        </r>
        <r>
          <rPr>
            <sz val="9"/>
            <color indexed="81"/>
            <rFont val="돋움"/>
            <family val="3"/>
            <charset val="129"/>
          </rPr>
          <t>동아리활동</t>
        </r>
        <r>
          <rPr>
            <sz val="9"/>
            <color indexed="81"/>
            <rFont val="Tahoma"/>
            <family val="2"/>
          </rPr>
          <t>(</t>
        </r>
        <r>
          <rPr>
            <sz val="9"/>
            <color indexed="81"/>
            <rFont val="돋움"/>
            <family val="3"/>
            <charset val="129"/>
          </rPr>
          <t>학교스포츠클럽</t>
        </r>
        <r>
          <rPr>
            <sz val="9"/>
            <color indexed="81"/>
            <rFont val="Tahoma"/>
            <family val="2"/>
          </rPr>
          <t>)-</t>
        </r>
        <r>
          <rPr>
            <sz val="9"/>
            <color indexed="81"/>
            <rFont val="돋움"/>
            <family val="3"/>
            <charset val="129"/>
          </rPr>
          <t>자유학기</t>
        </r>
        <r>
          <rPr>
            <sz val="9"/>
            <color indexed="81"/>
            <rFont val="Tahoma"/>
            <family val="2"/>
          </rPr>
          <t xml:space="preserve"> </t>
        </r>
        <r>
          <rPr>
            <sz val="9"/>
            <color indexed="81"/>
            <rFont val="돋움"/>
            <family val="3"/>
            <charset val="129"/>
          </rPr>
          <t>녹색칸에</t>
        </r>
        <r>
          <rPr>
            <sz val="9"/>
            <color indexed="81"/>
            <rFont val="Tahoma"/>
            <family val="2"/>
          </rPr>
          <t xml:space="preserve"> '0'</t>
        </r>
        <r>
          <rPr>
            <sz val="9"/>
            <color indexed="81"/>
            <rFont val="돋움"/>
            <family val="3"/>
            <charset val="129"/>
          </rPr>
          <t>이라는</t>
        </r>
        <r>
          <rPr>
            <sz val="9"/>
            <color indexed="81"/>
            <rFont val="Tahoma"/>
            <family val="2"/>
          </rPr>
          <t xml:space="preserve"> </t>
        </r>
        <r>
          <rPr>
            <sz val="9"/>
            <color indexed="81"/>
            <rFont val="돋움"/>
            <family val="3"/>
            <charset val="129"/>
          </rPr>
          <t>숫자가</t>
        </r>
        <r>
          <rPr>
            <sz val="9"/>
            <color indexed="81"/>
            <rFont val="Tahoma"/>
            <family val="2"/>
          </rPr>
          <t xml:space="preserve"> </t>
        </r>
        <r>
          <rPr>
            <sz val="9"/>
            <color indexed="81"/>
            <rFont val="돋움"/>
            <family val="3"/>
            <charset val="129"/>
          </rPr>
          <t>나타남</t>
        </r>
        <r>
          <rPr>
            <sz val="9"/>
            <color indexed="81"/>
            <rFont val="Tahoma"/>
            <family val="2"/>
          </rPr>
          <t xml:space="preserve">. </t>
        </r>
        <r>
          <rPr>
            <sz val="9"/>
            <color indexed="81"/>
            <rFont val="돋움"/>
            <family val="3"/>
            <charset val="129"/>
          </rPr>
          <t>자유학기의</t>
        </r>
        <r>
          <rPr>
            <sz val="9"/>
            <color indexed="81"/>
            <rFont val="Tahoma"/>
            <family val="2"/>
          </rPr>
          <t xml:space="preserve"> </t>
        </r>
        <r>
          <rPr>
            <sz val="9"/>
            <color indexed="81"/>
            <rFont val="돋움"/>
            <family val="3"/>
            <charset val="129"/>
          </rPr>
          <t>다른</t>
        </r>
        <r>
          <rPr>
            <sz val="9"/>
            <color indexed="81"/>
            <rFont val="Tahoma"/>
            <family val="2"/>
          </rPr>
          <t xml:space="preserve"> </t>
        </r>
        <r>
          <rPr>
            <sz val="9"/>
            <color indexed="81"/>
            <rFont val="돋움"/>
            <family val="3"/>
            <charset val="129"/>
          </rPr>
          <t>칸은</t>
        </r>
        <r>
          <rPr>
            <sz val="9"/>
            <color indexed="81"/>
            <rFont val="Tahoma"/>
            <family val="2"/>
          </rPr>
          <t xml:space="preserve"> </t>
        </r>
        <r>
          <rPr>
            <sz val="9"/>
            <color indexed="81"/>
            <rFont val="돋움"/>
            <family val="3"/>
            <charset val="129"/>
          </rPr>
          <t>끌어</t>
        </r>
        <r>
          <rPr>
            <sz val="9"/>
            <color indexed="81"/>
            <rFont val="Tahoma"/>
            <family val="2"/>
          </rPr>
          <t xml:space="preserve"> </t>
        </r>
        <r>
          <rPr>
            <sz val="9"/>
            <color indexed="81"/>
            <rFont val="돋움"/>
            <family val="3"/>
            <charset val="129"/>
          </rPr>
          <t>올</t>
        </r>
        <r>
          <rPr>
            <sz val="9"/>
            <color indexed="81"/>
            <rFont val="Tahoma"/>
            <family val="2"/>
          </rPr>
          <t xml:space="preserve"> </t>
        </r>
        <r>
          <rPr>
            <sz val="9"/>
            <color indexed="81"/>
            <rFont val="돋움"/>
            <family val="3"/>
            <charset val="129"/>
          </rPr>
          <t>입력값이</t>
        </r>
        <r>
          <rPr>
            <sz val="9"/>
            <color indexed="81"/>
            <rFont val="Tahoma"/>
            <family val="2"/>
          </rPr>
          <t xml:space="preserve"> </t>
        </r>
        <r>
          <rPr>
            <sz val="9"/>
            <color indexed="81"/>
            <rFont val="돋움"/>
            <family val="3"/>
            <charset val="129"/>
          </rPr>
          <t>없으면</t>
        </r>
        <r>
          <rPr>
            <sz val="9"/>
            <color indexed="81"/>
            <rFont val="Tahoma"/>
            <family val="2"/>
          </rPr>
          <t xml:space="preserve"> </t>
        </r>
        <r>
          <rPr>
            <sz val="9"/>
            <color indexed="81"/>
            <rFont val="돋움"/>
            <family val="3"/>
            <charset val="129"/>
          </rPr>
          <t>숫자</t>
        </r>
        <r>
          <rPr>
            <sz val="9"/>
            <color indexed="81"/>
            <rFont val="Tahoma"/>
            <family val="2"/>
          </rPr>
          <t xml:space="preserve"> '0'</t>
        </r>
        <r>
          <rPr>
            <sz val="9"/>
            <color indexed="81"/>
            <rFont val="돋움"/>
            <family val="3"/>
            <charset val="129"/>
          </rPr>
          <t>이</t>
        </r>
        <r>
          <rPr>
            <sz val="9"/>
            <color indexed="81"/>
            <rFont val="Tahoma"/>
            <family val="2"/>
          </rPr>
          <t xml:space="preserve"> </t>
        </r>
        <r>
          <rPr>
            <sz val="9"/>
            <color indexed="81"/>
            <rFont val="돋움"/>
            <family val="3"/>
            <charset val="129"/>
          </rPr>
          <t>나타나지</t>
        </r>
        <r>
          <rPr>
            <sz val="9"/>
            <color indexed="81"/>
            <rFont val="Tahoma"/>
            <family val="2"/>
          </rPr>
          <t xml:space="preserve"> </t>
        </r>
        <r>
          <rPr>
            <sz val="9"/>
            <color indexed="81"/>
            <rFont val="돋움"/>
            <family val="3"/>
            <charset val="129"/>
          </rPr>
          <t>않고</t>
        </r>
        <r>
          <rPr>
            <sz val="9"/>
            <color indexed="81"/>
            <rFont val="Tahoma"/>
            <family val="2"/>
          </rPr>
          <t xml:space="preserve"> </t>
        </r>
        <r>
          <rPr>
            <sz val="9"/>
            <color indexed="81"/>
            <rFont val="돋움"/>
            <family val="3"/>
            <charset val="129"/>
          </rPr>
          <t>빈칸</t>
        </r>
        <r>
          <rPr>
            <sz val="9"/>
            <color indexed="81"/>
            <rFont val="Tahoma"/>
            <family val="2"/>
          </rPr>
          <t xml:space="preserve"> </t>
        </r>
        <r>
          <rPr>
            <sz val="9"/>
            <color indexed="81"/>
            <rFont val="돋움"/>
            <family val="3"/>
            <charset val="129"/>
          </rPr>
          <t>그대로인</t>
        </r>
        <r>
          <rPr>
            <sz val="9"/>
            <color indexed="81"/>
            <rFont val="Tahoma"/>
            <family val="2"/>
          </rPr>
          <t xml:space="preserve"> </t>
        </r>
        <r>
          <rPr>
            <sz val="9"/>
            <color indexed="81"/>
            <rFont val="돋움"/>
            <family val="3"/>
            <charset val="129"/>
          </rPr>
          <t>상태로</t>
        </r>
        <r>
          <rPr>
            <sz val="9"/>
            <color indexed="81"/>
            <rFont val="Tahoma"/>
            <family val="2"/>
          </rPr>
          <t xml:space="preserve"> </t>
        </r>
        <r>
          <rPr>
            <sz val="9"/>
            <color indexed="81"/>
            <rFont val="돋움"/>
            <family val="3"/>
            <charset val="129"/>
          </rPr>
          <t>보이는데</t>
        </r>
        <r>
          <rPr>
            <sz val="9"/>
            <color indexed="81"/>
            <rFont val="Tahoma"/>
            <family val="2"/>
          </rPr>
          <t xml:space="preserve"> </t>
        </r>
        <r>
          <rPr>
            <sz val="9"/>
            <color indexed="81"/>
            <rFont val="돋움"/>
            <family val="3"/>
            <charset val="129"/>
          </rPr>
          <t>비해</t>
        </r>
        <r>
          <rPr>
            <sz val="9"/>
            <color indexed="81"/>
            <rFont val="Tahoma"/>
            <family val="2"/>
          </rPr>
          <t xml:space="preserve"> </t>
        </r>
        <r>
          <rPr>
            <sz val="9"/>
            <color indexed="81"/>
            <rFont val="돋움"/>
            <family val="3"/>
            <charset val="129"/>
          </rPr>
          <t>이</t>
        </r>
        <r>
          <rPr>
            <sz val="9"/>
            <color indexed="81"/>
            <rFont val="Tahoma"/>
            <family val="2"/>
          </rPr>
          <t xml:space="preserve"> </t>
        </r>
        <r>
          <rPr>
            <sz val="9"/>
            <color indexed="81"/>
            <rFont val="돋움"/>
            <family val="3"/>
            <charset val="129"/>
          </rPr>
          <t>칸만</t>
        </r>
        <r>
          <rPr>
            <sz val="9"/>
            <color indexed="81"/>
            <rFont val="Tahoma"/>
            <family val="2"/>
          </rPr>
          <t xml:space="preserve"> </t>
        </r>
        <r>
          <rPr>
            <sz val="9"/>
            <color indexed="81"/>
            <rFont val="돋움"/>
            <family val="3"/>
            <charset val="129"/>
          </rPr>
          <t>유독</t>
        </r>
        <r>
          <rPr>
            <sz val="9"/>
            <color indexed="81"/>
            <rFont val="Tahoma"/>
            <family val="2"/>
          </rPr>
          <t xml:space="preserve"> </t>
        </r>
        <r>
          <rPr>
            <sz val="9"/>
            <color indexed="81"/>
            <rFont val="돋움"/>
            <family val="3"/>
            <charset val="129"/>
          </rPr>
          <t>끌어</t>
        </r>
        <r>
          <rPr>
            <sz val="9"/>
            <color indexed="81"/>
            <rFont val="Tahoma"/>
            <family val="2"/>
          </rPr>
          <t xml:space="preserve"> </t>
        </r>
        <r>
          <rPr>
            <sz val="9"/>
            <color indexed="81"/>
            <rFont val="돋움"/>
            <family val="3"/>
            <charset val="129"/>
          </rPr>
          <t>올</t>
        </r>
        <r>
          <rPr>
            <sz val="9"/>
            <color indexed="81"/>
            <rFont val="Tahoma"/>
            <family val="2"/>
          </rPr>
          <t xml:space="preserve"> </t>
        </r>
        <r>
          <rPr>
            <sz val="9"/>
            <color indexed="81"/>
            <rFont val="돋움"/>
            <family val="3"/>
            <charset val="129"/>
          </rPr>
          <t>입력값이</t>
        </r>
        <r>
          <rPr>
            <sz val="9"/>
            <color indexed="81"/>
            <rFont val="Tahoma"/>
            <family val="2"/>
          </rPr>
          <t xml:space="preserve"> </t>
        </r>
        <r>
          <rPr>
            <sz val="9"/>
            <color indexed="81"/>
            <rFont val="돋움"/>
            <family val="3"/>
            <charset val="129"/>
          </rPr>
          <t>없을</t>
        </r>
        <r>
          <rPr>
            <sz val="9"/>
            <color indexed="81"/>
            <rFont val="Tahoma"/>
            <family val="2"/>
          </rPr>
          <t xml:space="preserve"> </t>
        </r>
        <r>
          <rPr>
            <sz val="9"/>
            <color indexed="81"/>
            <rFont val="돋움"/>
            <family val="3"/>
            <charset val="129"/>
          </rPr>
          <t>때</t>
        </r>
        <r>
          <rPr>
            <sz val="9"/>
            <color indexed="81"/>
            <rFont val="Tahoma"/>
            <family val="2"/>
          </rPr>
          <t xml:space="preserve"> </t>
        </r>
        <r>
          <rPr>
            <sz val="9"/>
            <color indexed="81"/>
            <rFont val="돋움"/>
            <family val="3"/>
            <charset val="129"/>
          </rPr>
          <t>숫자</t>
        </r>
        <r>
          <rPr>
            <sz val="9"/>
            <color indexed="81"/>
            <rFont val="Tahoma"/>
            <family val="2"/>
          </rPr>
          <t xml:space="preserve"> '0'</t>
        </r>
        <r>
          <rPr>
            <sz val="9"/>
            <color indexed="81"/>
            <rFont val="돋움"/>
            <family val="3"/>
            <charset val="129"/>
          </rPr>
          <t>이</t>
        </r>
        <r>
          <rPr>
            <sz val="9"/>
            <color indexed="81"/>
            <rFont val="Tahoma"/>
            <family val="2"/>
          </rPr>
          <t xml:space="preserve"> </t>
        </r>
        <r>
          <rPr>
            <sz val="9"/>
            <color indexed="81"/>
            <rFont val="돋움"/>
            <family val="3"/>
            <charset val="129"/>
          </rPr>
          <t>나타나므로</t>
        </r>
        <r>
          <rPr>
            <sz val="9"/>
            <color indexed="81"/>
            <rFont val="Tahoma"/>
            <family val="2"/>
          </rPr>
          <t xml:space="preserve"> 0</t>
        </r>
        <r>
          <rPr>
            <sz val="9"/>
            <color indexed="81"/>
            <rFont val="돋움"/>
            <family val="3"/>
            <charset val="129"/>
          </rPr>
          <t>이</t>
        </r>
        <r>
          <rPr>
            <sz val="9"/>
            <color indexed="81"/>
            <rFont val="Tahoma"/>
            <family val="2"/>
          </rPr>
          <t xml:space="preserve"> </t>
        </r>
        <r>
          <rPr>
            <sz val="9"/>
            <color indexed="81"/>
            <rFont val="돋움"/>
            <family val="3"/>
            <charset val="129"/>
          </rPr>
          <t>보이지</t>
        </r>
        <r>
          <rPr>
            <sz val="9"/>
            <color indexed="81"/>
            <rFont val="Tahoma"/>
            <family val="2"/>
          </rPr>
          <t xml:space="preserve"> </t>
        </r>
        <r>
          <rPr>
            <sz val="9"/>
            <color indexed="81"/>
            <rFont val="돋움"/>
            <family val="3"/>
            <charset val="129"/>
          </rPr>
          <t>않게</t>
        </r>
        <r>
          <rPr>
            <sz val="9"/>
            <color indexed="81"/>
            <rFont val="Tahoma"/>
            <family val="2"/>
          </rPr>
          <t xml:space="preserve"> </t>
        </r>
        <r>
          <rPr>
            <sz val="9"/>
            <color indexed="81"/>
            <rFont val="돋움"/>
            <family val="3"/>
            <charset val="129"/>
          </rPr>
          <t>작업</t>
        </r>
        <r>
          <rPr>
            <sz val="9"/>
            <color indexed="81"/>
            <rFont val="Tahoma"/>
            <family val="2"/>
          </rPr>
          <t xml:space="preserve"> </t>
        </r>
        <r>
          <rPr>
            <sz val="9"/>
            <color indexed="81"/>
            <rFont val="돋움"/>
            <family val="3"/>
            <charset val="129"/>
          </rPr>
          <t>부탁합니다</t>
        </r>
        <r>
          <rPr>
            <sz val="9"/>
            <color indexed="81"/>
            <rFont val="Tahoma"/>
            <family val="2"/>
          </rPr>
          <t>.</t>
        </r>
      </text>
    </comment>
  </commentList>
</comments>
</file>

<file path=xl/sharedStrings.xml><?xml version="1.0" encoding="utf-8"?>
<sst xmlns="http://schemas.openxmlformats.org/spreadsheetml/2006/main" count="514" uniqueCount="314">
  <si>
    <t>자율 활동</t>
    <phoneticPr fontId="6" type="noConversion"/>
  </si>
  <si>
    <t>동아리 활동*</t>
    <phoneticPr fontId="6" type="noConversion"/>
  </si>
  <si>
    <t>봉사 활동</t>
    <phoneticPr fontId="6" type="noConversion"/>
  </si>
  <si>
    <t>진로 활동</t>
    <phoneticPr fontId="6" type="noConversion"/>
  </si>
  <si>
    <t>소계(창체)</t>
    <phoneticPr fontId="5" type="noConversion"/>
  </si>
  <si>
    <t>동아리 활동(학교 스포츠 클럽)**</t>
    <phoneticPr fontId="5" type="noConversion"/>
  </si>
  <si>
    <t>합계(창체+스포츠)</t>
    <phoneticPr fontId="5" type="noConversion"/>
  </si>
  <si>
    <t>공통
교과</t>
    <phoneticPr fontId="6" type="noConversion"/>
  </si>
  <si>
    <t>국어</t>
    <phoneticPr fontId="6" type="noConversion"/>
  </si>
  <si>
    <t>사회</t>
    <phoneticPr fontId="6" type="noConversion"/>
  </si>
  <si>
    <t>역사</t>
    <phoneticPr fontId="6" type="noConversion"/>
  </si>
  <si>
    <t>도덕</t>
    <phoneticPr fontId="6" type="noConversion"/>
  </si>
  <si>
    <t>수학</t>
    <phoneticPr fontId="6" type="noConversion"/>
  </si>
  <si>
    <t>과학</t>
    <phoneticPr fontId="6" type="noConversion"/>
  </si>
  <si>
    <t>체육</t>
    <phoneticPr fontId="6" type="noConversion"/>
  </si>
  <si>
    <t>음악</t>
    <phoneticPr fontId="6" type="noConversion"/>
  </si>
  <si>
    <t>미술</t>
    <phoneticPr fontId="6" type="noConversion"/>
  </si>
  <si>
    <t>영어</t>
    <phoneticPr fontId="6" type="noConversion"/>
  </si>
  <si>
    <t>소계(창체)</t>
    <phoneticPr fontId="6" type="noConversion"/>
  </si>
  <si>
    <t>교과군</t>
    <phoneticPr fontId="6" type="noConversion"/>
  </si>
  <si>
    <t>기준
시수</t>
    <phoneticPr fontId="6" type="noConversion"/>
  </si>
  <si>
    <t>1학기</t>
    <phoneticPr fontId="6" type="noConversion"/>
  </si>
  <si>
    <t>2학기</t>
    <phoneticPr fontId="6" type="noConversion"/>
  </si>
  <si>
    <t>창의적
체험
활동</t>
    <phoneticPr fontId="6" type="noConversion"/>
  </si>
  <si>
    <t>학교스포츠클럽시수확보</t>
    <phoneticPr fontId="5" type="noConversion"/>
  </si>
  <si>
    <t>1학년</t>
    <phoneticPr fontId="6" type="noConversion"/>
  </si>
  <si>
    <t>2학년</t>
    <phoneticPr fontId="6" type="noConversion"/>
  </si>
  <si>
    <t>3학년</t>
    <phoneticPr fontId="6" type="noConversion"/>
  </si>
  <si>
    <t>합계(창체+스포츠)</t>
    <phoneticPr fontId="6" type="noConversion"/>
  </si>
  <si>
    <t>학년별 시수 총계</t>
    <phoneticPr fontId="6" type="noConversion"/>
  </si>
  <si>
    <t>3년간 
총 
증감 
시수</t>
    <phoneticPr fontId="6" type="noConversion"/>
  </si>
  <si>
    <t>학기별 이수 과목 수(예체능, 환경, 보건, 진로와 직업 제외)</t>
    <phoneticPr fontId="6" type="noConversion"/>
  </si>
  <si>
    <t>예술(음악/미술)</t>
    <phoneticPr fontId="6" type="noConversion"/>
  </si>
  <si>
    <t>선택
교과</t>
    <phoneticPr fontId="5" type="noConversion"/>
  </si>
  <si>
    <t>진로탐색 활동</t>
    <phoneticPr fontId="5" type="noConversion"/>
  </si>
  <si>
    <t>주제선택 활동</t>
    <phoneticPr fontId="5" type="noConversion"/>
  </si>
  <si>
    <t>예술·체육 활동</t>
    <phoneticPr fontId="5" type="noConversion"/>
  </si>
  <si>
    <t>동아리 활동</t>
    <phoneticPr fontId="5" type="noConversion"/>
  </si>
  <si>
    <t>자유학기활동소계</t>
    <phoneticPr fontId="5" type="noConversion"/>
  </si>
  <si>
    <t>자유학기활동</t>
    <phoneticPr fontId="5" type="noConversion"/>
  </si>
  <si>
    <t>진로탐색활동</t>
    <phoneticPr fontId="5" type="noConversion"/>
  </si>
  <si>
    <t>주제선택활동</t>
    <phoneticPr fontId="5" type="noConversion"/>
  </si>
  <si>
    <t>동아리활동</t>
    <phoneticPr fontId="5" type="noConversion"/>
  </si>
  <si>
    <t>자유학기 활동 소계</t>
    <phoneticPr fontId="5" type="noConversion"/>
  </si>
  <si>
    <t>기술·가정</t>
  </si>
  <si>
    <t>정보</t>
    <phoneticPr fontId="5" type="noConversion"/>
  </si>
  <si>
    <t>기술·가정</t>
    <phoneticPr fontId="5" type="noConversion"/>
  </si>
  <si>
    <t>정보</t>
    <phoneticPr fontId="6" type="noConversion"/>
  </si>
  <si>
    <t>선택
교과</t>
    <phoneticPr fontId="6" type="noConversion"/>
  </si>
  <si>
    <t>교과</t>
    <phoneticPr fontId="5" type="noConversion"/>
  </si>
  <si>
    <t>자유학기</t>
    <phoneticPr fontId="5" type="noConversion"/>
  </si>
  <si>
    <t>교과</t>
    <phoneticPr fontId="5" type="noConversion"/>
  </si>
  <si>
    <t>교과</t>
    <phoneticPr fontId="5" type="noConversion"/>
  </si>
  <si>
    <t>교과(군)</t>
    <phoneticPr fontId="6" type="noConversion"/>
  </si>
  <si>
    <t>한문</t>
    <phoneticPr fontId="5" type="noConversion"/>
  </si>
  <si>
    <t>진로와 직업</t>
    <phoneticPr fontId="5" type="noConversion"/>
  </si>
  <si>
    <t>생활 중국어</t>
    <phoneticPr fontId="5" type="noConversion"/>
  </si>
  <si>
    <t>사회(역사 포함)
/도덕</t>
    <phoneticPr fontId="5" type="noConversion"/>
  </si>
  <si>
    <t>A</t>
    <phoneticPr fontId="5" type="noConversion"/>
  </si>
  <si>
    <t>B</t>
    <phoneticPr fontId="5" type="noConversion"/>
  </si>
  <si>
    <t>C</t>
    <phoneticPr fontId="5" type="noConversion"/>
  </si>
  <si>
    <t>교과</t>
    <phoneticPr fontId="5" type="noConversion"/>
  </si>
  <si>
    <t>교과</t>
    <phoneticPr fontId="5" type="noConversion"/>
  </si>
  <si>
    <t>이수 시수</t>
    <phoneticPr fontId="6" type="noConversion"/>
  </si>
  <si>
    <t>이수 시수</t>
    <phoneticPr fontId="6" type="noConversion"/>
  </si>
  <si>
    <t>동아리 활동
(학교스포츠클럽)**</t>
    <phoneticPr fontId="6" type="noConversion"/>
  </si>
  <si>
    <t>예술
(음악/미술)</t>
    <phoneticPr fontId="6" type="noConversion"/>
  </si>
  <si>
    <t>자유
학기</t>
    <phoneticPr fontId="5" type="noConversion"/>
  </si>
  <si>
    <t>교과(군) 소계
(자유학기 조정 시수 제외)</t>
    <phoneticPr fontId="6" type="noConversion"/>
  </si>
  <si>
    <t>자유 
학기
활동</t>
    <phoneticPr fontId="5" type="noConversion"/>
  </si>
  <si>
    <t>학년/학기 시수 총계
(교과(A)+창체(학교 스포츠 포함)(B)
+자유학기 조정 시수C))</t>
    <phoneticPr fontId="6" type="noConversion"/>
  </si>
  <si>
    <t>공통교과</t>
    <phoneticPr fontId="5" type="noConversion"/>
  </si>
  <si>
    <t>이수 시수
(자유학기 
조정시수 
제외)</t>
    <phoneticPr fontId="6" type="noConversion"/>
  </si>
  <si>
    <t>자유
학기
총 
조정 
시수</t>
    <phoneticPr fontId="5" type="noConversion"/>
  </si>
  <si>
    <r>
      <t xml:space="preserve">과학
</t>
    </r>
    <r>
      <rPr>
        <sz val="7"/>
        <rFont val="굴림체"/>
        <family val="3"/>
        <charset val="129"/>
      </rPr>
      <t>/기술ㆍ가정</t>
    </r>
    <r>
      <rPr>
        <sz val="9"/>
        <rFont val="굴림체"/>
        <family val="3"/>
        <charset val="129"/>
      </rPr>
      <t xml:space="preserve">
/정보</t>
    </r>
    <phoneticPr fontId="5" type="noConversion"/>
  </si>
  <si>
    <r>
      <t xml:space="preserve">과학
</t>
    </r>
    <r>
      <rPr>
        <sz val="8"/>
        <rFont val="굴림체"/>
        <family val="3"/>
        <charset val="129"/>
      </rPr>
      <t>/기술ㆍ가정</t>
    </r>
    <r>
      <rPr>
        <sz val="11"/>
        <rFont val="굴림체"/>
        <family val="3"/>
        <charset val="129"/>
      </rPr>
      <t xml:space="preserve">
/정보</t>
    </r>
    <phoneticPr fontId="5" type="noConversion"/>
  </si>
  <si>
    <t>학년/학기 시수 총계
(교과(A)+창체(학교 스포츠 포함)(B)+자유학기 조정 시수(C))</t>
    <phoneticPr fontId="6" type="noConversion"/>
  </si>
  <si>
    <t>사회
(역사
포함)
/도덕</t>
    <phoneticPr fontId="5" type="noConversion"/>
  </si>
  <si>
    <t>택1</t>
    <phoneticPr fontId="5" type="noConversion"/>
  </si>
  <si>
    <t>보건</t>
    <phoneticPr fontId="5" type="noConversion"/>
  </si>
  <si>
    <t>진로와 직업</t>
    <phoneticPr fontId="5" type="noConversion"/>
  </si>
  <si>
    <t>보건</t>
    <phoneticPr fontId="5" type="noConversion"/>
  </si>
  <si>
    <t>한문</t>
    <phoneticPr fontId="5" type="noConversion"/>
  </si>
  <si>
    <t>택1</t>
    <phoneticPr fontId="5" type="noConversion"/>
  </si>
  <si>
    <t>택1</t>
    <phoneticPr fontId="5" type="noConversion"/>
  </si>
  <si>
    <t>교번</t>
    <phoneticPr fontId="5" type="noConversion"/>
  </si>
  <si>
    <t>교번</t>
    <phoneticPr fontId="5" type="noConversion"/>
  </si>
  <si>
    <t>학교명</t>
    <phoneticPr fontId="5" type="noConversion"/>
  </si>
  <si>
    <t>학년도</t>
    <phoneticPr fontId="5" type="noConversion"/>
  </si>
  <si>
    <t>입학생</t>
    <phoneticPr fontId="5" type="noConversion"/>
  </si>
  <si>
    <t>학급 수</t>
    <phoneticPr fontId="5" type="noConversion"/>
  </si>
  <si>
    <t>학급</t>
    <phoneticPr fontId="5" type="noConversion"/>
  </si>
  <si>
    <t>자율학교 여부</t>
    <phoneticPr fontId="5" type="noConversion"/>
  </si>
  <si>
    <t>동중01</t>
    <phoneticPr fontId="5" type="noConversion"/>
  </si>
  <si>
    <t>자율학교</t>
    <phoneticPr fontId="5" type="noConversion"/>
  </si>
  <si>
    <t>예시</t>
    <phoneticPr fontId="5" type="noConversion"/>
  </si>
  <si>
    <t>동중03</t>
  </si>
  <si>
    <t>동중04</t>
  </si>
  <si>
    <t>동중05</t>
  </si>
  <si>
    <t>동중06</t>
  </si>
  <si>
    <t>동중07</t>
  </si>
  <si>
    <t>동중08</t>
  </si>
  <si>
    <t>동중09</t>
  </si>
  <si>
    <t>동중10</t>
  </si>
  <si>
    <t>동중11</t>
  </si>
  <si>
    <t>동중12</t>
  </si>
  <si>
    <t>동중13</t>
  </si>
  <si>
    <t>동중14</t>
  </si>
  <si>
    <t>동중15</t>
  </si>
  <si>
    <t>동중16</t>
  </si>
  <si>
    <t>동중17</t>
  </si>
  <si>
    <t>동중18</t>
  </si>
  <si>
    <t>동중19</t>
  </si>
  <si>
    <t>동중20</t>
  </si>
  <si>
    <t>동중21</t>
  </si>
  <si>
    <t>동사01</t>
    <phoneticPr fontId="5" type="noConversion"/>
  </si>
  <si>
    <t>동사02</t>
  </si>
  <si>
    <t>동사03</t>
  </si>
  <si>
    <t>동사04</t>
  </si>
  <si>
    <t>동사05</t>
  </si>
  <si>
    <t>동사06</t>
  </si>
  <si>
    <t>동사07</t>
  </si>
  <si>
    <t>동사08</t>
  </si>
  <si>
    <t>동사09</t>
  </si>
  <si>
    <t>동사10</t>
  </si>
  <si>
    <t>동사11</t>
  </si>
  <si>
    <t>서중01</t>
    <phoneticPr fontId="5" type="noConversion"/>
  </si>
  <si>
    <t>서중02</t>
  </si>
  <si>
    <t>서중03</t>
  </si>
  <si>
    <t>서중04</t>
  </si>
  <si>
    <t>서중05</t>
  </si>
  <si>
    <t>서중06</t>
  </si>
  <si>
    <t>서중07</t>
  </si>
  <si>
    <t>서중08</t>
  </si>
  <si>
    <t>서중09</t>
  </si>
  <si>
    <t>서중10</t>
  </si>
  <si>
    <t>서중11</t>
  </si>
  <si>
    <t>서중12</t>
  </si>
  <si>
    <t>서중13</t>
  </si>
  <si>
    <t>서중14</t>
  </si>
  <si>
    <t>서중15</t>
  </si>
  <si>
    <t>서중16</t>
  </si>
  <si>
    <t>서중17</t>
  </si>
  <si>
    <t>서중18</t>
  </si>
  <si>
    <t>서중19</t>
  </si>
  <si>
    <t>서중20</t>
  </si>
  <si>
    <t>서중21</t>
  </si>
  <si>
    <t>서중22</t>
  </si>
  <si>
    <t>서중23</t>
  </si>
  <si>
    <t>서중24</t>
  </si>
  <si>
    <t>서중25</t>
  </si>
  <si>
    <t>서중26</t>
  </si>
  <si>
    <t>서중27</t>
  </si>
  <si>
    <t>서중28</t>
  </si>
  <si>
    <t>서중29</t>
  </si>
  <si>
    <t>서중30</t>
  </si>
  <si>
    <t>서중31</t>
  </si>
  <si>
    <t>서중32</t>
  </si>
  <si>
    <t>서중33</t>
  </si>
  <si>
    <t>서중34</t>
  </si>
  <si>
    <t>서중35</t>
  </si>
  <si>
    <t>서중36</t>
  </si>
  <si>
    <t>서중37</t>
  </si>
  <si>
    <t>서중38</t>
  </si>
  <si>
    <t>서중39</t>
  </si>
  <si>
    <t>서중40</t>
  </si>
  <si>
    <t>서중41</t>
  </si>
  <si>
    <t>서중42</t>
  </si>
  <si>
    <t>서사02</t>
  </si>
  <si>
    <t>서사03</t>
  </si>
  <si>
    <t>서사04</t>
  </si>
  <si>
    <t>서사05</t>
  </si>
  <si>
    <t>서사06</t>
  </si>
  <si>
    <t>서사07</t>
  </si>
  <si>
    <t>서사08</t>
  </si>
  <si>
    <t>서사09</t>
  </si>
  <si>
    <t>서사10</t>
  </si>
  <si>
    <t>서사11</t>
  </si>
  <si>
    <t>서사12</t>
  </si>
  <si>
    <t>서사13</t>
  </si>
  <si>
    <t>서사14</t>
  </si>
  <si>
    <t>자율학교 여부</t>
    <phoneticPr fontId="5" type="noConversion"/>
  </si>
  <si>
    <t>국중01</t>
    <phoneticPr fontId="5" type="noConversion"/>
  </si>
  <si>
    <t>전대사대부중</t>
    <phoneticPr fontId="5" type="noConversion"/>
  </si>
  <si>
    <t>광주북성중</t>
    <phoneticPr fontId="5" type="noConversion"/>
  </si>
  <si>
    <t>동중02</t>
  </si>
  <si>
    <t>광주충장중</t>
    <phoneticPr fontId="5" type="noConversion"/>
  </si>
  <si>
    <t>무등중</t>
    <phoneticPr fontId="5" type="noConversion"/>
  </si>
  <si>
    <t>운림중</t>
    <phoneticPr fontId="5" type="noConversion"/>
  </si>
  <si>
    <t>운암중</t>
    <phoneticPr fontId="5" type="noConversion"/>
  </si>
  <si>
    <t>우산중</t>
    <phoneticPr fontId="5" type="noConversion"/>
  </si>
  <si>
    <t>용봉중</t>
    <phoneticPr fontId="5" type="noConversion"/>
  </si>
  <si>
    <t>신광중</t>
    <phoneticPr fontId="5" type="noConversion"/>
  </si>
  <si>
    <t>문화중</t>
    <phoneticPr fontId="5" type="noConversion"/>
  </si>
  <si>
    <t>광주체육중</t>
    <phoneticPr fontId="5" type="noConversion"/>
  </si>
  <si>
    <t>두암중</t>
    <phoneticPr fontId="5" type="noConversion"/>
  </si>
  <si>
    <t>각화중</t>
    <phoneticPr fontId="5" type="noConversion"/>
  </si>
  <si>
    <t>문흥중</t>
    <phoneticPr fontId="5" type="noConversion"/>
  </si>
  <si>
    <t>문산중</t>
    <phoneticPr fontId="5" type="noConversion"/>
  </si>
  <si>
    <t>양산중</t>
    <phoneticPr fontId="5" type="noConversion"/>
  </si>
  <si>
    <t>일곡중</t>
    <phoneticPr fontId="5" type="noConversion"/>
  </si>
  <si>
    <t>일동중</t>
    <phoneticPr fontId="5" type="noConversion"/>
  </si>
  <si>
    <t>지산중</t>
    <phoneticPr fontId="5" type="noConversion"/>
  </si>
  <si>
    <t>일신중</t>
    <phoneticPr fontId="5" type="noConversion"/>
  </si>
  <si>
    <t>용두중</t>
    <phoneticPr fontId="5" type="noConversion"/>
  </si>
  <si>
    <t>신용중</t>
    <phoneticPr fontId="5" type="noConversion"/>
  </si>
  <si>
    <t>광주예술중</t>
    <phoneticPr fontId="5" type="noConversion"/>
  </si>
  <si>
    <t>동중22</t>
  </si>
  <si>
    <t>조대부중</t>
    <phoneticPr fontId="5" type="noConversion"/>
  </si>
  <si>
    <t>광주숭일중</t>
    <phoneticPr fontId="5" type="noConversion"/>
  </si>
  <si>
    <t>광주동신중</t>
    <phoneticPr fontId="5" type="noConversion"/>
  </si>
  <si>
    <t>서강중</t>
    <phoneticPr fontId="5" type="noConversion"/>
  </si>
  <si>
    <t>고려중</t>
    <phoneticPr fontId="5" type="noConversion"/>
  </si>
  <si>
    <t>금호중앙중</t>
    <phoneticPr fontId="5" type="noConversion"/>
  </si>
  <si>
    <t>조대여중</t>
    <phoneticPr fontId="5" type="noConversion"/>
  </si>
  <si>
    <t>광주동신여중</t>
    <phoneticPr fontId="5" type="noConversion"/>
  </si>
  <si>
    <t>광주경신중</t>
    <phoneticPr fontId="5" type="noConversion"/>
  </si>
  <si>
    <t>살레시오중</t>
    <phoneticPr fontId="5" type="noConversion"/>
  </si>
  <si>
    <t>살레시오여중</t>
    <phoneticPr fontId="5" type="noConversion"/>
  </si>
  <si>
    <t>광주무진중</t>
    <phoneticPr fontId="5" type="noConversion"/>
  </si>
  <si>
    <t>봉선중</t>
    <phoneticPr fontId="5" type="noConversion"/>
  </si>
  <si>
    <t>상무중</t>
    <phoneticPr fontId="5" type="noConversion"/>
  </si>
  <si>
    <t>광주서광중</t>
    <phoneticPr fontId="5" type="noConversion"/>
  </si>
  <si>
    <t>광주효광중</t>
    <phoneticPr fontId="5" type="noConversion"/>
  </si>
  <si>
    <t>광주화정중</t>
    <phoneticPr fontId="5" type="noConversion"/>
  </si>
  <si>
    <t>광주중</t>
    <phoneticPr fontId="5" type="noConversion"/>
  </si>
  <si>
    <t>치평중</t>
    <phoneticPr fontId="5" type="noConversion"/>
  </si>
  <si>
    <t>주월중</t>
    <phoneticPr fontId="5" type="noConversion"/>
  </si>
  <si>
    <t>금당중</t>
    <phoneticPr fontId="5" type="noConversion"/>
  </si>
  <si>
    <t>송정중</t>
    <phoneticPr fontId="5" type="noConversion"/>
  </si>
  <si>
    <t>광산중</t>
    <phoneticPr fontId="5" type="noConversion"/>
  </si>
  <si>
    <t>대촌중</t>
    <phoneticPr fontId="5" type="noConversion"/>
  </si>
  <si>
    <t>평동중</t>
    <phoneticPr fontId="5" type="noConversion"/>
  </si>
  <si>
    <t>상일중</t>
    <phoneticPr fontId="5" type="noConversion"/>
  </si>
  <si>
    <t>하남중</t>
    <phoneticPr fontId="5" type="noConversion"/>
  </si>
  <si>
    <t>월곡중</t>
    <phoneticPr fontId="5" type="noConversion"/>
  </si>
  <si>
    <t>금호중</t>
    <phoneticPr fontId="5" type="noConversion"/>
  </si>
  <si>
    <t>월계중</t>
    <phoneticPr fontId="5" type="noConversion"/>
  </si>
  <si>
    <t>운남중</t>
    <phoneticPr fontId="5" type="noConversion"/>
  </si>
  <si>
    <t>광주동명중</t>
    <phoneticPr fontId="5" type="noConversion"/>
  </si>
  <si>
    <t>풍암중</t>
    <phoneticPr fontId="5" type="noConversion"/>
  </si>
  <si>
    <t>금구중</t>
    <phoneticPr fontId="5" type="noConversion"/>
  </si>
  <si>
    <t>천곡중</t>
    <phoneticPr fontId="5" type="noConversion"/>
  </si>
  <si>
    <t>전남중</t>
    <phoneticPr fontId="5" type="noConversion"/>
  </si>
  <si>
    <t>첨단중</t>
    <phoneticPr fontId="5" type="noConversion"/>
  </si>
  <si>
    <t>송광중</t>
    <phoneticPr fontId="5" type="noConversion"/>
  </si>
  <si>
    <t>영천중</t>
    <phoneticPr fontId="5" type="noConversion"/>
  </si>
  <si>
    <t>신가중</t>
    <phoneticPr fontId="5" type="noConversion"/>
  </si>
  <si>
    <t>봉산중</t>
    <phoneticPr fontId="5" type="noConversion"/>
  </si>
  <si>
    <t>운리중</t>
    <phoneticPr fontId="5" type="noConversion"/>
  </si>
  <si>
    <t>신창중</t>
    <phoneticPr fontId="5" type="noConversion"/>
  </si>
  <si>
    <t>유덕중</t>
    <phoneticPr fontId="5" type="noConversion"/>
  </si>
  <si>
    <t>월봉중</t>
    <phoneticPr fontId="5" type="noConversion"/>
  </si>
  <si>
    <t>성덕중</t>
    <phoneticPr fontId="5" type="noConversion"/>
  </si>
  <si>
    <t>수완중</t>
    <phoneticPr fontId="5" type="noConversion"/>
  </si>
  <si>
    <t>진남중</t>
    <phoneticPr fontId="5" type="noConversion"/>
  </si>
  <si>
    <t>산정중</t>
    <phoneticPr fontId="5" type="noConversion"/>
  </si>
  <si>
    <t>장덕중</t>
    <phoneticPr fontId="5" type="noConversion"/>
  </si>
  <si>
    <t>대자중</t>
    <phoneticPr fontId="5" type="noConversion"/>
  </si>
  <si>
    <t>선운중</t>
    <phoneticPr fontId="5" type="noConversion"/>
  </si>
  <si>
    <t>수완하나중</t>
    <phoneticPr fontId="5" type="noConversion"/>
  </si>
  <si>
    <t>효천중</t>
    <phoneticPr fontId="5" type="noConversion"/>
  </si>
  <si>
    <t>고실중</t>
    <phoneticPr fontId="5" type="noConversion"/>
  </si>
  <si>
    <t>서중43</t>
  </si>
  <si>
    <t>서중44</t>
  </si>
  <si>
    <t>서사01</t>
    <phoneticPr fontId="5" type="noConversion"/>
  </si>
  <si>
    <t>서각01</t>
    <phoneticPr fontId="5" type="noConversion"/>
  </si>
  <si>
    <t>서각02</t>
    <phoneticPr fontId="5" type="noConversion"/>
  </si>
  <si>
    <t>숭의중</t>
    <phoneticPr fontId="5" type="noConversion"/>
  </si>
  <si>
    <t>광주송원중</t>
    <phoneticPr fontId="5" type="noConversion"/>
  </si>
  <si>
    <t>광덕중</t>
    <phoneticPr fontId="5" type="noConversion"/>
  </si>
  <si>
    <t>문성중</t>
    <phoneticPr fontId="5" type="noConversion"/>
  </si>
  <si>
    <t>광주서석중</t>
    <phoneticPr fontId="5" type="noConversion"/>
  </si>
  <si>
    <t>광주동성중</t>
    <phoneticPr fontId="5" type="noConversion"/>
  </si>
  <si>
    <t>광주수피아중</t>
    <phoneticPr fontId="5" type="noConversion"/>
  </si>
  <si>
    <t>대성여중</t>
    <phoneticPr fontId="5" type="noConversion"/>
  </si>
  <si>
    <t>동아여중</t>
    <phoneticPr fontId="5" type="noConversion"/>
  </si>
  <si>
    <t>광주동성여중</t>
    <phoneticPr fontId="5" type="noConversion"/>
  </si>
  <si>
    <t>정광중</t>
    <phoneticPr fontId="5" type="noConversion"/>
  </si>
  <si>
    <t>임곡중</t>
    <phoneticPr fontId="5" type="noConversion"/>
  </si>
  <si>
    <t>비아중</t>
    <phoneticPr fontId="5" type="noConversion"/>
  </si>
  <si>
    <t>광주진흥중</t>
    <phoneticPr fontId="5" type="noConversion"/>
  </si>
  <si>
    <t>호남삼육중</t>
    <phoneticPr fontId="5" type="noConversion"/>
  </si>
  <si>
    <t>월광기독</t>
    <phoneticPr fontId="5" type="noConversion"/>
  </si>
  <si>
    <t>학교</t>
    <phoneticPr fontId="5" type="noConversion"/>
  </si>
  <si>
    <t>꿈을찾는중</t>
    <phoneticPr fontId="5" type="noConversion"/>
  </si>
  <si>
    <t>학교 스포츠 클럽 시수 확보(136)</t>
    <phoneticPr fontId="6" type="noConversion"/>
  </si>
  <si>
    <t>학교 스포츠 클럽 시수 확보(133)</t>
    <phoneticPr fontId="6" type="noConversion"/>
  </si>
  <si>
    <t>2023학년도 중학교 입학생 교육과정 편성표</t>
    <phoneticPr fontId="6" type="noConversion"/>
  </si>
  <si>
    <t>2022학년도 중학교 입학생 교육과정 편성표</t>
    <phoneticPr fontId="6" type="noConversion"/>
  </si>
  <si>
    <t>2024학년도 중학교 입학생 교육과정 편성표</t>
    <phoneticPr fontId="6" type="noConversion"/>
  </si>
  <si>
    <t>2024학년도 전 학년(1, 2, 3학년) 교육과정 편성표</t>
    <phoneticPr fontId="6" type="noConversion"/>
  </si>
  <si>
    <t>1학년(2024학년도 입학생)</t>
    <phoneticPr fontId="6" type="noConversion"/>
  </si>
  <si>
    <t>2학년(2023학년도 입학생)</t>
    <phoneticPr fontId="6" type="noConversion"/>
  </si>
  <si>
    <t>3학년(2022학년도 입학생)</t>
    <phoneticPr fontId="6" type="noConversion"/>
  </si>
  <si>
    <r>
      <t>학년/학기 시수 총계
(교과(</t>
    </r>
    <r>
      <rPr>
        <b/>
        <sz val="8"/>
        <rFont val="맑은 고딕"/>
        <family val="3"/>
        <charset val="129"/>
        <scheme val="minor"/>
      </rPr>
      <t>A</t>
    </r>
    <r>
      <rPr>
        <sz val="8"/>
        <rFont val="맑은 고딕"/>
        <family val="3"/>
        <charset val="129"/>
        <scheme val="minor"/>
      </rPr>
      <t>)+창체(학교 스포츠 포함)(</t>
    </r>
    <r>
      <rPr>
        <b/>
        <sz val="8"/>
        <rFont val="맑은 고딕"/>
        <family val="3"/>
        <charset val="129"/>
        <scheme val="minor"/>
      </rPr>
      <t>B</t>
    </r>
    <r>
      <rPr>
        <sz val="8"/>
        <rFont val="맑은 고딕"/>
        <family val="3"/>
        <charset val="129"/>
        <scheme val="minor"/>
      </rPr>
      <t>)</t>
    </r>
    <phoneticPr fontId="6" type="noConversion"/>
  </si>
  <si>
    <t>주제선택 활동</t>
    <phoneticPr fontId="5" type="noConversion"/>
  </si>
  <si>
    <t>예술체육 활동</t>
    <phoneticPr fontId="5" type="noConversion"/>
  </si>
  <si>
    <t>동아리 활동</t>
    <phoneticPr fontId="5" type="noConversion"/>
  </si>
  <si>
    <t>합계</t>
    <phoneticPr fontId="5" type="noConversion"/>
  </si>
  <si>
    <t>3년간 총 
증감 시수</t>
    <phoneticPr fontId="6" type="noConversion"/>
  </si>
  <si>
    <r>
      <rPr>
        <b/>
        <sz val="8"/>
        <color rgb="FFFF0000"/>
        <rFont val="맑은 고딕"/>
        <family val="3"/>
        <charset val="129"/>
      </rPr>
      <t>ㅇ노란색과 초록색 계열의 셀만 입력 가능(작성 후 확인이 필요한 부분에 붉은색으로 표시되며, 입력할 수 없음)
ㅇ자유학기(영역별 활동 시간) 활동은 교과와 창의적 체험활동에서 자유학기 시수로 조정된 170시간을 재정리한 것임</t>
    </r>
    <r>
      <rPr>
        <sz val="8"/>
        <rFont val="맑은 고딕"/>
        <family val="3"/>
        <charset val="129"/>
      </rPr>
      <t xml:space="preserve">
ㅇ2015 개정교육과정에 따라 학기별 8개 과목 이내로 편성표 입력
  단, '체육', '음악', '미술'과 교양 과목 성격을 갖는 과목('환경', '보건', '진로와 직업' 등)은 8개 과목에서 제외
ㅇ이수 시수는 교과(군)별 기준 시수 20% 범위 내에서 증감하여 운영할 3년간의 총 시수(자동 계산)
  ☞</t>
    </r>
    <r>
      <rPr>
        <b/>
        <sz val="8"/>
        <color rgb="FFFF0000"/>
        <rFont val="맑은 고딕"/>
        <family val="3"/>
        <charset val="129"/>
      </rPr>
      <t>이수시수는 교과(군) 증감이 반영된 시수임</t>
    </r>
    <r>
      <rPr>
        <sz val="8"/>
        <rFont val="맑은 고딕"/>
        <family val="3"/>
        <charset val="129"/>
      </rPr>
      <t xml:space="preserve">
ㅇ'3년간 총 증감 시수'는 2015 개정 교육과정 시수를 기준으로 3년간의 각 교과별 총 증감 시수(자동 계산)
ㅇ선택 교과는 학교별로 선택권을 부여하는 과목을 차례대로 기록
ㅇ자유학기 활동은 네 영역으로 1학년 1학기 170시간 이상을 편성
ㅇ동아리 활동*에는 창체 순수 동아리 시수를 기록하고 동아리 활동(학교스포츠클럽)**에는 창제 순수 동아리 활동 시수를 제외한 학교스포츠클럽 활동으로 확보한 시수(교과 감축 시수+창체 순증+창ㆍ체 활용 등 모두 포함)를 기록 (매 학기 체육+스포츠클럽=68시간)</t>
    </r>
    <phoneticPr fontId="6" type="noConversion"/>
  </si>
  <si>
    <t>C</t>
    <phoneticPr fontId="5" type="noConversion"/>
  </si>
  <si>
    <t>교과(군) 소계</t>
    <phoneticPr fontId="6" type="noConversion"/>
  </si>
  <si>
    <t>학급</t>
    <phoneticPr fontId="5" type="noConversion"/>
  </si>
  <si>
    <t>X</t>
  </si>
  <si>
    <t>X</t>
    <phoneticPr fontId="5" type="noConversion"/>
  </si>
  <si>
    <t>O</t>
    <phoneticPr fontId="5" type="noConversion"/>
  </si>
  <si>
    <t>광산중</t>
    <phoneticPr fontId="5" type="noConversion"/>
  </si>
  <si>
    <t>생활 일본어</t>
    <phoneticPr fontId="5" type="noConversion"/>
  </si>
  <si>
    <r>
      <rPr>
        <b/>
        <sz val="9"/>
        <rFont val="맑은 고딕"/>
        <family val="3"/>
        <charset val="129"/>
        <scheme val="minor"/>
      </rPr>
      <t>[3학년]</t>
    </r>
    <r>
      <rPr>
        <sz val="9"/>
        <rFont val="맑은 고딕"/>
        <family val="3"/>
        <charset val="129"/>
        <scheme val="minor"/>
      </rPr>
      <t xml:space="preserve">
</t>
    </r>
    <r>
      <rPr>
        <sz val="8"/>
        <rFont val="Segoe UI Symbol"/>
        <family val="3"/>
      </rPr>
      <t>▻</t>
    </r>
    <r>
      <rPr>
        <sz val="8"/>
        <rFont val="맑은 고딕"/>
        <family val="3"/>
        <charset val="129"/>
        <scheme val="minor"/>
      </rPr>
      <t xml:space="preserve"> 교과(군)20%감축(   )(0시간)
</t>
    </r>
    <r>
      <rPr>
        <sz val="8"/>
        <rFont val="Segoe UI Symbol"/>
        <family val="3"/>
      </rPr>
      <t>▻</t>
    </r>
    <r>
      <rPr>
        <sz val="8"/>
        <rFont val="맑은 고딕"/>
        <family val="3"/>
        <charset val="129"/>
        <scheme val="minor"/>
      </rPr>
      <t xml:space="preserve"> 창·체활용(34시간) 
</t>
    </r>
    <r>
      <rPr>
        <sz val="8"/>
        <rFont val="Segoe UI Symbol"/>
        <family val="3"/>
      </rPr>
      <t>▻</t>
    </r>
    <r>
      <rPr>
        <sz val="8"/>
        <rFont val="맑은 고딕"/>
        <family val="3"/>
        <charset val="129"/>
        <scheme val="minor"/>
      </rPr>
      <t xml:space="preserve"> 창·체순증(0시간)</t>
    </r>
    <phoneticPr fontId="5" type="noConversion"/>
  </si>
  <si>
    <r>
      <rPr>
        <b/>
        <sz val="9"/>
        <rFont val="맑은 고딕"/>
        <family val="3"/>
        <charset val="129"/>
        <scheme val="minor"/>
      </rPr>
      <t>[2학년]</t>
    </r>
    <r>
      <rPr>
        <sz val="9"/>
        <rFont val="맑은 고딕"/>
        <family val="3"/>
        <charset val="129"/>
        <scheme val="minor"/>
      </rPr>
      <t xml:space="preserve">
</t>
    </r>
    <r>
      <rPr>
        <sz val="8"/>
        <rFont val="Segoe UI Symbol"/>
        <family val="3"/>
      </rPr>
      <t>▻</t>
    </r>
    <r>
      <rPr>
        <sz val="8"/>
        <rFont val="맑은 고딕"/>
        <family val="3"/>
        <charset val="129"/>
        <scheme val="minor"/>
      </rPr>
      <t xml:space="preserve"> 교과(군)20%감축(  )(0시간)
</t>
    </r>
    <r>
      <rPr>
        <sz val="8"/>
        <rFont val="Segoe UI Symbol"/>
        <family val="3"/>
      </rPr>
      <t>▻</t>
    </r>
    <r>
      <rPr>
        <sz val="8"/>
        <rFont val="맑은 고딕"/>
        <family val="3"/>
        <charset val="129"/>
        <scheme val="minor"/>
      </rPr>
      <t xml:space="preserve"> 창·체활용(34시간) 
</t>
    </r>
    <r>
      <rPr>
        <sz val="8"/>
        <rFont val="Segoe UI Symbol"/>
        <family val="3"/>
      </rPr>
      <t>▻</t>
    </r>
    <r>
      <rPr>
        <sz val="8"/>
        <rFont val="맑은 고딕"/>
        <family val="3"/>
        <charset val="129"/>
        <scheme val="minor"/>
      </rPr>
      <t xml:space="preserve"> 창·체순증(0시간)</t>
    </r>
    <phoneticPr fontId="5" type="noConversion"/>
  </si>
  <si>
    <r>
      <rPr>
        <b/>
        <sz val="9"/>
        <rFont val="맑은 고딕"/>
        <family val="3"/>
        <charset val="129"/>
        <scheme val="minor"/>
      </rPr>
      <t>[2학년]</t>
    </r>
    <r>
      <rPr>
        <sz val="9"/>
        <rFont val="맑은 고딕"/>
        <family val="3"/>
        <charset val="129"/>
        <scheme val="minor"/>
      </rPr>
      <t xml:space="preserve">
</t>
    </r>
    <r>
      <rPr>
        <sz val="8"/>
        <rFont val="Segoe UI Symbol"/>
        <family val="3"/>
      </rPr>
      <t>▻</t>
    </r>
    <r>
      <rPr>
        <sz val="8"/>
        <rFont val="맑은 고딕"/>
        <family val="3"/>
        <charset val="129"/>
        <scheme val="minor"/>
      </rPr>
      <t xml:space="preserve"> 교과(군)20%감축(   )(0시간)
</t>
    </r>
    <r>
      <rPr>
        <sz val="8"/>
        <rFont val="Segoe UI Symbol"/>
        <family val="3"/>
      </rPr>
      <t>▻</t>
    </r>
    <r>
      <rPr>
        <sz val="8"/>
        <rFont val="맑은 고딕"/>
        <family val="3"/>
        <charset val="129"/>
        <scheme val="minor"/>
      </rPr>
      <t xml:space="preserve"> 창·체활용(34시간) 
</t>
    </r>
    <r>
      <rPr>
        <sz val="8"/>
        <rFont val="Segoe UI Symbol"/>
        <family val="3"/>
      </rPr>
      <t>▻</t>
    </r>
    <r>
      <rPr>
        <sz val="8"/>
        <rFont val="맑은 고딕"/>
        <family val="3"/>
        <charset val="129"/>
        <scheme val="minor"/>
      </rPr>
      <t xml:space="preserve"> 창·체순증(0시간)</t>
    </r>
    <phoneticPr fontId="5" type="noConversion"/>
  </si>
  <si>
    <r>
      <rPr>
        <b/>
        <sz val="9"/>
        <rFont val="맑은 고딕"/>
        <family val="3"/>
        <charset val="129"/>
        <scheme val="minor"/>
      </rPr>
      <t>[1학년]</t>
    </r>
    <r>
      <rPr>
        <sz val="9"/>
        <rFont val="맑은 고딕"/>
        <family val="3"/>
        <charset val="129"/>
        <scheme val="minor"/>
      </rPr>
      <t xml:space="preserve">
</t>
    </r>
    <r>
      <rPr>
        <sz val="8"/>
        <rFont val="Segoe UI Symbol"/>
        <family val="3"/>
      </rPr>
      <t>▻</t>
    </r>
    <r>
      <rPr>
        <sz val="8"/>
        <rFont val="맑은 고딕"/>
        <family val="3"/>
        <charset val="129"/>
        <scheme val="minor"/>
      </rPr>
      <t xml:space="preserve"> 교과(군)20%감축(국어)(34시간)
   교과(군)20%증배(체육)(34시간)
</t>
    </r>
    <r>
      <rPr>
        <sz val="8"/>
        <rFont val="Segoe UI Symbol"/>
        <family val="3"/>
      </rPr>
      <t>▻</t>
    </r>
    <r>
      <rPr>
        <sz val="8"/>
        <rFont val="맑은 고딕"/>
        <family val="3"/>
        <charset val="129"/>
        <scheme val="minor"/>
      </rPr>
      <t xml:space="preserve"> 교과(군)20%감축(선택)(34시간)
</t>
    </r>
    <r>
      <rPr>
        <sz val="8"/>
        <rFont val="Segoe UI Symbol"/>
        <family val="3"/>
      </rPr>
      <t>▻</t>
    </r>
    <r>
      <rPr>
        <sz val="8"/>
        <rFont val="맑은 고딕"/>
        <family val="3"/>
        <charset val="129"/>
        <scheme val="minor"/>
      </rPr>
      <t xml:space="preserve"> 창·체활용(0시간) 
</t>
    </r>
    <r>
      <rPr>
        <sz val="8"/>
        <rFont val="Segoe UI Symbol"/>
        <family val="3"/>
      </rPr>
      <t>▻</t>
    </r>
    <r>
      <rPr>
        <sz val="8"/>
        <rFont val="맑은 고딕"/>
        <family val="3"/>
        <charset val="129"/>
        <scheme val="minor"/>
      </rPr>
      <t xml:space="preserve"> 창·체순증(0시간)</t>
    </r>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</si>
</sst>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76" formatCode="#,##0_ "/>
    <numFmt numFmtId="177" formatCode="[Blue][&gt;0]\+#,##0;[Red][&lt;0]\-#,##0;\-"/>
    <numFmt numFmtId="178" formatCode="#"/>
  </numFmts>
  <fonts count="46">
    <font>
      <sz val="11"/>
      <name val="굴림체"/>
      <family val="3"/>
      <charset val="129"/>
    </font>
    <font>
      <sz val="11"/>
      <name val="굴림체"/>
      <family val="3"/>
      <charset val="129"/>
    </font>
    <font>
      <sz val="12"/>
      <name val="바탕체"/>
      <family val="1"/>
      <charset val="129"/>
    </font>
    <font>
      <b/>
      <sz val="12"/>
      <name val="Arial"/>
      <family val="2"/>
    </font>
    <font>
      <sz val="8"/>
      <name val="돋움"/>
      <family val="3"/>
      <charset val="129"/>
    </font>
    <font>
      <sz val="8"/>
      <name val="굴림체"/>
      <family val="3"/>
      <charset val="129"/>
    </font>
    <font>
      <sz val="8"/>
      <name val="맑은 고딕"/>
      <family val="3"/>
      <charset val="129"/>
    </font>
    <font>
      <sz val="12"/>
      <color indexed="8"/>
      <name val="맑은 고딕"/>
      <family val="3"/>
      <charset val="129"/>
    </font>
    <font>
      <sz val="10"/>
      <name val="굴림체"/>
      <family val="3"/>
      <charset val="129"/>
    </font>
    <font>
      <sz val="11"/>
      <color theme="1"/>
      <name val="맑은 고딕"/>
      <family val="3"/>
      <charset val="129"/>
      <scheme val="minor"/>
    </font>
    <font>
      <sz val="11"/>
      <name val="맑은 고딕"/>
      <family val="3"/>
      <charset val="129"/>
      <scheme val="minor"/>
    </font>
    <font>
      <sz val="11"/>
      <color indexed="8"/>
      <name val="맑은 고딕"/>
      <family val="3"/>
      <charset val="129"/>
      <scheme val="minor"/>
    </font>
    <font>
      <sz val="9"/>
      <color indexed="8"/>
      <name val="맑은 고딕"/>
      <family val="3"/>
      <charset val="129"/>
      <scheme val="minor"/>
    </font>
    <font>
      <sz val="10"/>
      <color indexed="8"/>
      <name val="맑은 고딕"/>
      <family val="3"/>
      <charset val="129"/>
      <scheme val="minor"/>
    </font>
    <font>
      <sz val="8"/>
      <name val="맑은 고딕"/>
      <family val="3"/>
      <charset val="129"/>
      <scheme val="minor"/>
    </font>
    <font>
      <sz val="8"/>
      <color indexed="8"/>
      <name val="맑은 고딕"/>
      <family val="3"/>
      <charset val="129"/>
      <scheme val="minor"/>
    </font>
    <font>
      <sz val="9"/>
      <name val="맑은 고딕"/>
      <family val="3"/>
      <charset val="129"/>
      <scheme val="minor"/>
    </font>
    <font>
      <sz val="11"/>
      <color rgb="FFFF0000"/>
      <name val="맑은 고딕"/>
      <family val="3"/>
      <charset val="129"/>
      <scheme val="minor"/>
    </font>
    <font>
      <sz val="11"/>
      <color rgb="FFFF0000"/>
      <name val="굴림체"/>
      <family val="3"/>
      <charset val="129"/>
    </font>
    <font>
      <sz val="10"/>
      <name val="맑은 고딕"/>
      <family val="3"/>
      <charset val="129"/>
      <scheme val="minor"/>
    </font>
    <font>
      <sz val="7"/>
      <name val="맑은 고딕"/>
      <family val="3"/>
      <charset val="129"/>
      <scheme val="minor"/>
    </font>
    <font>
      <sz val="7"/>
      <name val="굴림체"/>
      <family val="3"/>
      <charset val="129"/>
    </font>
    <font>
      <sz val="9"/>
      <name val="굴림체"/>
      <family val="3"/>
      <charset val="129"/>
    </font>
    <font>
      <sz val="11"/>
      <color theme="1"/>
      <name val="굴림체"/>
      <family val="3"/>
      <charset val="129"/>
    </font>
    <font>
      <b/>
      <sz val="11"/>
      <color indexed="8"/>
      <name val="맑은 고딕"/>
      <family val="3"/>
      <charset val="129"/>
      <scheme val="minor"/>
    </font>
    <font>
      <b/>
      <sz val="11"/>
      <name val="맑은 고딕"/>
      <family val="3"/>
      <charset val="129"/>
      <scheme val="minor"/>
    </font>
    <font>
      <b/>
      <sz val="11"/>
      <name val="굴림체"/>
      <family val="3"/>
      <charset val="129"/>
    </font>
    <font>
      <sz val="10"/>
      <color indexed="8"/>
      <name val="맑은 고딕"/>
      <family val="3"/>
      <charset val="129"/>
    </font>
    <font>
      <b/>
      <sz val="11"/>
      <name val="맑은 고딕"/>
      <family val="3"/>
      <charset val="129"/>
      <scheme val="major"/>
    </font>
    <font>
      <b/>
      <sz val="16"/>
      <color indexed="8"/>
      <name val="맑은 고딕"/>
      <family val="3"/>
      <charset val="129"/>
      <scheme val="major"/>
    </font>
    <font>
      <b/>
      <sz val="20"/>
      <color indexed="8"/>
      <name val="맑은 고딕"/>
      <family val="3"/>
      <charset val="129"/>
      <scheme val="major"/>
    </font>
    <font>
      <sz val="7"/>
      <name val="HY견고딕"/>
      <family val="1"/>
      <charset val="129"/>
    </font>
    <font>
      <b/>
      <sz val="8"/>
      <color rgb="FFFF0000"/>
      <name val="맑은 고딕"/>
      <family val="3"/>
      <charset val="129"/>
    </font>
    <font>
      <sz val="11"/>
      <color indexed="8"/>
      <name val="맑은 고딕"/>
      <family val="3"/>
      <charset val="129"/>
    </font>
    <font>
      <sz val="11"/>
      <color theme="0"/>
      <name val="맑은 고딕"/>
      <family val="3"/>
      <charset val="129"/>
      <scheme val="minor"/>
    </font>
    <font>
      <b/>
      <sz val="11"/>
      <color theme="1"/>
      <name val="맑은 고딕"/>
      <family val="3"/>
      <charset val="129"/>
      <scheme val="minor"/>
    </font>
    <font>
      <sz val="10"/>
      <name val="HY견고딕"/>
      <family val="1"/>
      <charset val="129"/>
    </font>
    <font>
      <b/>
      <sz val="9"/>
      <name val="맑은 고딕"/>
      <family val="3"/>
      <charset val="129"/>
      <scheme val="minor"/>
    </font>
    <font>
      <b/>
      <sz val="10"/>
      <color indexed="8"/>
      <name val="맑은 고딕"/>
      <family val="3"/>
      <charset val="129"/>
      <scheme val="minor"/>
    </font>
    <font>
      <sz val="8"/>
      <name val="Segoe UI Symbol"/>
      <family val="3"/>
    </font>
    <font>
      <sz val="9"/>
      <color indexed="81"/>
      <name val="Tahoma"/>
      <family val="2"/>
    </font>
    <font>
      <sz val="9"/>
      <color indexed="81"/>
      <name val="돋움"/>
      <family val="3"/>
      <charset val="129"/>
    </font>
    <font>
      <b/>
      <sz val="8"/>
      <name val="맑은 고딕"/>
      <family val="3"/>
      <charset val="129"/>
      <scheme val="minor"/>
    </font>
    <font>
      <sz val="10"/>
      <color indexed="81"/>
      <name val="Tahoma"/>
      <family val="2"/>
    </font>
    <font>
      <b/>
      <sz val="10"/>
      <color indexed="81"/>
      <name val="Tahoma"/>
      <family val="2"/>
    </font>
    <font>
      <sz val="10"/>
      <color indexed="81"/>
      <name val="돋움"/>
      <family val="3"/>
      <charset val="129"/>
    </font>
  </fonts>
  <fills count="16">
    <fill>
      <patternFill patternType="none"/>
    </fill>
    <fill>
      <patternFill patternType="gray125"/>
    </fill>
    <fill>
      <patternFill patternType="solid">
        <fgColor indexed="31"/>
        <bgColor indexed="64"/>
      </patternFill>
    </fill>
    <fill>
      <patternFill patternType="solid">
        <fgColor rgb="FFFFFF99"/>
        <bgColor indexed="64"/>
      </patternFill>
    </fill>
    <fill>
      <patternFill patternType="solid">
        <fgColor rgb="FFFFFF66"/>
        <bgColor indexed="64"/>
      </patternFill>
    </fill>
    <fill>
      <patternFill patternType="solid">
        <fgColor rgb="FFFFFF00"/>
        <bgColor indexed="64"/>
      </patternFill>
    </fill>
    <fill>
      <patternFill patternType="solid">
        <fgColor rgb="FF92D050"/>
        <bgColor indexed="64"/>
      </patternFill>
    </fill>
    <fill>
      <patternFill patternType="solid">
        <fgColor theme="9" tint="0.79998168889431442"/>
        <bgColor indexed="64"/>
      </patternFill>
    </fill>
    <fill>
      <patternFill patternType="solid">
        <fgColor theme="0"/>
        <bgColor indexed="64"/>
      </patternFill>
    </fill>
    <fill>
      <patternFill patternType="solid">
        <fgColor rgb="FFDDDDDD"/>
        <bgColor indexed="64"/>
      </patternFill>
    </fill>
    <fill>
      <patternFill patternType="solid">
        <fgColor rgb="FFFFCCFF"/>
        <bgColor indexed="64"/>
      </patternFill>
    </fill>
    <fill>
      <patternFill patternType="solid">
        <fgColor rgb="FFCCFFFF"/>
        <bgColor indexed="64"/>
      </patternFill>
    </fill>
    <fill>
      <patternFill patternType="solid">
        <fgColor rgb="FFFFFFCC"/>
        <bgColor indexed="64"/>
      </patternFill>
    </fill>
    <fill>
      <patternFill patternType="solid">
        <fgColor rgb="FFFFC000"/>
        <bgColor indexed="64"/>
      </patternFill>
    </fill>
    <fill>
      <patternFill patternType="solid">
        <fgColor theme="0" tint="-0.34998626667073579"/>
        <bgColor indexed="64"/>
      </patternFill>
    </fill>
    <fill>
      <patternFill patternType="solid">
        <fgColor theme="0" tint="-0.249977111117893"/>
        <bgColor indexed="64"/>
      </patternFill>
    </fill>
  </fills>
  <borders count="17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style="hair">
        <color indexed="64"/>
      </right>
      <top/>
      <bottom/>
      <diagonal/>
    </border>
    <border>
      <left style="thin">
        <color indexed="64"/>
      </left>
      <right/>
      <top style="hair">
        <color indexed="64"/>
      </top>
      <bottom/>
      <diagonal/>
    </border>
    <border>
      <left style="thin">
        <color indexed="64"/>
      </left>
      <right/>
      <top/>
      <bottom/>
      <diagonal/>
    </border>
    <border>
      <left/>
      <right/>
      <top/>
      <bottom style="hair">
        <color indexed="64"/>
      </bottom>
      <diagonal/>
    </border>
    <border>
      <left/>
      <right/>
      <top style="hair">
        <color indexed="64"/>
      </top>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style="medium">
        <color indexed="64"/>
      </right>
      <top style="hair">
        <color indexed="64"/>
      </top>
      <bottom style="medium">
        <color indexed="64"/>
      </bottom>
      <diagonal/>
    </border>
    <border diagonalUp="1">
      <left style="hair">
        <color indexed="64"/>
      </left>
      <right style="hair">
        <color indexed="64"/>
      </right>
      <top style="medium">
        <color indexed="64"/>
      </top>
      <bottom style="hair">
        <color indexed="64"/>
      </bottom>
      <diagonal style="thin">
        <color indexed="64"/>
      </diagonal>
    </border>
    <border diagonalUp="1">
      <left style="hair">
        <color indexed="64"/>
      </left>
      <right style="hair">
        <color indexed="64"/>
      </right>
      <top style="medium">
        <color indexed="64"/>
      </top>
      <bottom/>
      <diagonal style="hair">
        <color indexed="64"/>
      </diagonal>
    </border>
    <border diagonalUp="1">
      <left style="hair">
        <color indexed="64"/>
      </left>
      <right style="hair">
        <color indexed="64"/>
      </right>
      <top/>
      <bottom/>
      <diagonal style="hair">
        <color indexed="64"/>
      </diagonal>
    </border>
    <border diagonalUp="1">
      <left style="hair">
        <color indexed="64"/>
      </left>
      <right style="hair">
        <color indexed="64"/>
      </right>
      <top style="hair">
        <color indexed="64"/>
      </top>
      <bottom style="hair">
        <color indexed="64"/>
      </bottom>
      <diagonal style="thin">
        <color indexed="64"/>
      </diagonal>
    </border>
    <border diagonalUp="1">
      <left style="thin">
        <color indexed="64"/>
      </left>
      <right style="hair">
        <color indexed="64"/>
      </right>
      <top style="medium">
        <color indexed="64"/>
      </top>
      <bottom style="hair">
        <color indexed="64"/>
      </bottom>
      <diagonal style="thin">
        <color indexed="64"/>
      </diagonal>
    </border>
    <border diagonalUp="1">
      <left style="hair">
        <color indexed="64"/>
      </left>
      <right style="medium">
        <color indexed="64"/>
      </right>
      <top style="medium">
        <color indexed="64"/>
      </top>
      <bottom style="hair">
        <color indexed="64"/>
      </bottom>
      <diagonal style="thin">
        <color indexed="64"/>
      </diagonal>
    </border>
    <border diagonalUp="1">
      <left style="thin">
        <color indexed="64"/>
      </left>
      <right style="hair">
        <color indexed="64"/>
      </right>
      <top style="hair">
        <color indexed="64"/>
      </top>
      <bottom style="hair">
        <color indexed="64"/>
      </bottom>
      <diagonal style="thin">
        <color indexed="64"/>
      </diagonal>
    </border>
    <border diagonalUp="1">
      <left style="hair">
        <color indexed="64"/>
      </left>
      <right style="medium">
        <color indexed="64"/>
      </right>
      <top style="hair">
        <color indexed="64"/>
      </top>
      <bottom style="hair">
        <color indexed="64"/>
      </bottom>
      <diagonal style="thin">
        <color indexed="64"/>
      </diagonal>
    </border>
    <border diagonalUp="1">
      <left style="thin">
        <color indexed="64"/>
      </left>
      <right style="hair">
        <color indexed="64"/>
      </right>
      <top style="hair">
        <color indexed="64"/>
      </top>
      <bottom style="medium">
        <color indexed="64"/>
      </bottom>
      <diagonal style="thin">
        <color indexed="64"/>
      </diagonal>
    </border>
    <border diagonalUp="1">
      <left style="hair">
        <color indexed="64"/>
      </left>
      <right style="hair">
        <color indexed="64"/>
      </right>
      <top style="hair">
        <color indexed="64"/>
      </top>
      <bottom style="medium">
        <color indexed="64"/>
      </bottom>
      <diagonal style="thin">
        <color indexed="64"/>
      </diagonal>
    </border>
    <border diagonalUp="1">
      <left style="hair">
        <color indexed="64"/>
      </left>
      <right style="medium">
        <color indexed="64"/>
      </right>
      <top style="hair">
        <color indexed="64"/>
      </top>
      <bottom style="medium">
        <color indexed="64"/>
      </bottom>
      <diagonal style="thin">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style="hair">
        <color indexed="64"/>
      </bottom>
      <diagonal/>
    </border>
    <border diagonalUp="1">
      <left/>
      <right style="hair">
        <color indexed="64"/>
      </right>
      <top style="medium">
        <color indexed="64"/>
      </top>
      <bottom/>
      <diagonal style="thin">
        <color indexed="64"/>
      </diagonal>
    </border>
    <border diagonalUp="1">
      <left/>
      <right style="hair">
        <color indexed="64"/>
      </right>
      <top/>
      <bottom/>
      <diagonal style="thin">
        <color indexed="64"/>
      </diagonal>
    </border>
    <border diagonalUp="1">
      <left/>
      <right style="hair">
        <color indexed="64"/>
      </right>
      <top/>
      <bottom style="medium">
        <color indexed="64"/>
      </bottom>
      <diagonal style="thin">
        <color indexed="64"/>
      </diagonal>
    </border>
    <border diagonalUp="1">
      <left style="hair">
        <color indexed="64"/>
      </left>
      <right style="hair">
        <color indexed="64"/>
      </right>
      <top/>
      <bottom style="medium">
        <color indexed="64"/>
      </bottom>
      <diagonal style="hair">
        <color indexed="64"/>
      </diagonal>
    </border>
    <border>
      <left style="medium">
        <color indexed="64"/>
      </left>
      <right style="hair">
        <color indexed="64"/>
      </right>
      <top style="hair">
        <color indexed="64"/>
      </top>
      <bottom/>
      <diagonal/>
    </border>
    <border>
      <left style="hair">
        <color indexed="64"/>
      </left>
      <right/>
      <top style="hair">
        <color indexed="64"/>
      </top>
      <bottom style="thin">
        <color indexed="64"/>
      </bottom>
      <diagonal/>
    </border>
    <border diagonalUp="1">
      <left style="hair">
        <color indexed="64"/>
      </left>
      <right/>
      <top style="hair">
        <color indexed="64"/>
      </top>
      <bottom style="hair">
        <color indexed="64"/>
      </bottom>
      <diagonal style="thin">
        <color indexed="64"/>
      </diagonal>
    </border>
    <border>
      <left/>
      <right style="hair">
        <color indexed="64"/>
      </right>
      <top style="hair">
        <color indexed="64"/>
      </top>
      <bottom style="thin">
        <color indexed="64"/>
      </bottom>
      <diagonal/>
    </border>
    <border>
      <left style="medium">
        <color indexed="64"/>
      </left>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hair">
        <color indexed="64"/>
      </right>
      <top style="medium">
        <color indexed="64"/>
      </top>
      <bottom/>
      <diagonal/>
    </border>
    <border>
      <left style="thin">
        <color indexed="64"/>
      </left>
      <right style="thin">
        <color indexed="64"/>
      </right>
      <top style="thin">
        <color indexed="64"/>
      </top>
      <bottom style="thin">
        <color indexed="64"/>
      </bottom>
      <diagonal/>
    </border>
    <border>
      <left style="hair">
        <color indexed="64"/>
      </left>
      <right style="medium">
        <color indexed="64"/>
      </right>
      <top/>
      <bottom style="thin">
        <color indexed="64"/>
      </bottom>
      <diagonal/>
    </border>
    <border>
      <left style="thin">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style="thin">
        <color indexed="64"/>
      </right>
      <top style="hair">
        <color indexed="64"/>
      </top>
      <bottom/>
      <diagonal/>
    </border>
    <border>
      <left style="thin">
        <color indexed="64"/>
      </left>
      <right/>
      <top style="medium">
        <color indexed="64"/>
      </top>
      <bottom style="hair">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bottom style="hair">
        <color indexed="64"/>
      </bottom>
      <diagonal/>
    </border>
    <border>
      <left style="thin">
        <color indexed="64"/>
      </left>
      <right style="hair">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style="hair">
        <color indexed="64"/>
      </left>
      <right style="medium">
        <color indexed="64"/>
      </right>
      <top/>
      <bottom style="medium">
        <color indexed="64"/>
      </bottom>
      <diagonal/>
    </border>
    <border>
      <left/>
      <right/>
      <top style="medium">
        <color indexed="64"/>
      </top>
      <bottom style="hair">
        <color indexed="64"/>
      </bottom>
      <diagonal/>
    </border>
    <border>
      <left/>
      <right style="medium">
        <color indexed="64"/>
      </right>
      <top/>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hair">
        <color indexed="64"/>
      </left>
      <right style="hair">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diagonalUp="1">
      <left style="hair">
        <color indexed="64"/>
      </left>
      <right style="hair">
        <color indexed="64"/>
      </right>
      <top style="hair">
        <color indexed="64"/>
      </top>
      <bottom/>
      <diagonal style="thin">
        <color indexed="64"/>
      </diagonal>
    </border>
    <border>
      <left/>
      <right style="thin">
        <color indexed="64"/>
      </right>
      <top style="medium">
        <color indexed="64"/>
      </top>
      <bottom style="medium">
        <color indexed="64"/>
      </bottom>
      <diagonal/>
    </border>
    <border diagonalUp="1">
      <left style="medium">
        <color indexed="64"/>
      </left>
      <right style="hair">
        <color indexed="64"/>
      </right>
      <top style="hair">
        <color indexed="64"/>
      </top>
      <bottom/>
      <diagonal style="thin">
        <color indexed="64"/>
      </diagonal>
    </border>
    <border diagonalUp="1">
      <left style="hair">
        <color indexed="64"/>
      </left>
      <right style="medium">
        <color indexed="64"/>
      </right>
      <top style="hair">
        <color indexed="64"/>
      </top>
      <bottom/>
      <diagonal style="thin">
        <color indexed="64"/>
      </diagonal>
    </border>
    <border diagonalUp="1">
      <left/>
      <right style="hair">
        <color indexed="64"/>
      </right>
      <top style="medium">
        <color indexed="64"/>
      </top>
      <bottom style="hair">
        <color indexed="64"/>
      </bottom>
      <diagonal style="hair">
        <color indexed="64"/>
      </diagonal>
    </border>
    <border diagonalUp="1">
      <left/>
      <right style="hair">
        <color indexed="64"/>
      </right>
      <top style="hair">
        <color indexed="64"/>
      </top>
      <bottom style="hair">
        <color indexed="64"/>
      </bottom>
      <diagonal style="hair">
        <color indexed="64"/>
      </diagonal>
    </border>
    <border diagonalUp="1">
      <left style="hair">
        <color indexed="64"/>
      </left>
      <right/>
      <top style="medium">
        <color indexed="64"/>
      </top>
      <bottom style="hair">
        <color indexed="64"/>
      </bottom>
      <diagonal style="thin">
        <color indexed="64"/>
      </diagonal>
    </border>
    <border diagonalUp="1">
      <left style="medium">
        <color indexed="64"/>
      </left>
      <right style="hair">
        <color indexed="64"/>
      </right>
      <top style="medium">
        <color indexed="64"/>
      </top>
      <bottom style="hair">
        <color indexed="64"/>
      </bottom>
      <diagonal style="thin">
        <color indexed="64"/>
      </diagonal>
    </border>
    <border diagonalUp="1">
      <left style="medium">
        <color indexed="64"/>
      </left>
      <right style="hair">
        <color indexed="64"/>
      </right>
      <top style="hair">
        <color indexed="64"/>
      </top>
      <bottom style="hair">
        <color indexed="64"/>
      </bottom>
      <diagonal style="thin">
        <color indexed="64"/>
      </diagonal>
    </border>
    <border diagonalUp="1">
      <left style="medium">
        <color indexed="64"/>
      </left>
      <right style="hair">
        <color indexed="64"/>
      </right>
      <top style="hair">
        <color indexed="64"/>
      </top>
      <bottom style="medium">
        <color indexed="64"/>
      </bottom>
      <diagonal style="thin">
        <color indexed="64"/>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hair">
        <color indexed="64"/>
      </left>
      <right style="medium">
        <color indexed="64"/>
      </right>
      <top/>
      <bottom style="hair">
        <color indexed="64"/>
      </bottom>
      <diagonal style="thin">
        <color indexed="64"/>
      </diagonal>
    </border>
    <border diagonalUp="1">
      <left style="hair">
        <color indexed="64"/>
      </left>
      <right/>
      <top style="hair">
        <color indexed="64"/>
      </top>
      <bottom style="medium">
        <color indexed="64"/>
      </bottom>
      <diagonal style="thin">
        <color indexed="64"/>
      </diagonal>
    </border>
    <border diagonalUp="1">
      <left style="medium">
        <color indexed="64"/>
      </left>
      <right style="hair">
        <color indexed="64"/>
      </right>
      <top/>
      <bottom style="hair">
        <color indexed="64"/>
      </bottom>
      <diagonal style="thin">
        <color indexed="64"/>
      </diagonal>
    </border>
    <border>
      <left style="medium">
        <color indexed="64"/>
      </left>
      <right/>
      <top style="medium">
        <color indexed="64"/>
      </top>
      <bottom style="hair">
        <color indexed="64"/>
      </bottom>
      <diagonal/>
    </border>
    <border>
      <left style="medium">
        <color indexed="64"/>
      </left>
      <right/>
      <top/>
      <bottom style="medium">
        <color indexed="64"/>
      </bottom>
      <diagonal/>
    </border>
    <border>
      <left/>
      <right style="hair">
        <color indexed="64"/>
      </right>
      <top/>
      <bottom style="medium">
        <color indexed="64"/>
      </bottom>
      <diagonal/>
    </border>
    <border>
      <left/>
      <right style="medium">
        <color indexed="64"/>
      </right>
      <top style="medium">
        <color indexed="64"/>
      </top>
      <bottom style="hair">
        <color indexed="64"/>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diagonalUp="1">
      <left style="hair">
        <color indexed="64"/>
      </left>
      <right style="hair">
        <color indexed="64"/>
      </right>
      <top/>
      <bottom style="medium">
        <color indexed="64"/>
      </bottom>
      <diagonal style="thin">
        <color indexed="64"/>
      </diagonal>
    </border>
    <border>
      <left style="hair">
        <color indexed="64"/>
      </left>
      <right/>
      <top/>
      <bottom style="medium">
        <color indexed="64"/>
      </bottom>
      <diagonal/>
    </border>
    <border>
      <left style="hair">
        <color indexed="64"/>
      </left>
      <right style="hair">
        <color indexed="64"/>
      </right>
      <top style="medium">
        <color indexed="64"/>
      </top>
      <bottom/>
      <diagonal/>
    </border>
    <border diagonalUp="1">
      <left style="hair">
        <color indexed="64"/>
      </left>
      <right style="medium">
        <color indexed="64"/>
      </right>
      <top style="medium">
        <color indexed="64"/>
      </top>
      <bottom/>
      <diagonal style="thin">
        <color indexed="64"/>
      </diagonal>
    </border>
    <border diagonalUp="1">
      <left style="medium">
        <color indexed="64"/>
      </left>
      <right style="hair">
        <color indexed="64"/>
      </right>
      <top style="medium">
        <color indexed="64"/>
      </top>
      <bottom/>
      <diagonal style="thin">
        <color indexed="64"/>
      </diagonal>
    </border>
    <border diagonalUp="1">
      <left style="hair">
        <color indexed="64"/>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hair">
        <color indexed="64"/>
      </left>
      <right/>
      <top/>
      <bottom/>
      <diagonal style="thin">
        <color indexed="64"/>
      </diagonal>
    </border>
    <border diagonalUp="1">
      <left/>
      <right style="medium">
        <color indexed="64"/>
      </right>
      <top/>
      <bottom/>
      <diagonal style="thin">
        <color indexed="64"/>
      </diagonal>
    </border>
    <border diagonalUp="1">
      <left style="hair">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medium">
        <color indexed="64"/>
      </left>
      <right style="hair">
        <color indexed="64"/>
      </right>
      <top style="medium">
        <color indexed="64"/>
      </top>
      <bottom/>
      <diagonal style="hair">
        <color indexed="64"/>
      </diagonal>
    </border>
    <border diagonalUp="1">
      <left style="medium">
        <color indexed="64"/>
      </left>
      <right style="hair">
        <color indexed="64"/>
      </right>
      <top/>
      <bottom/>
      <diagonal style="hair">
        <color indexed="64"/>
      </diagonal>
    </border>
    <border diagonalUp="1">
      <left style="medium">
        <color indexed="64"/>
      </left>
      <right style="hair">
        <color indexed="64"/>
      </right>
      <top/>
      <bottom style="hair">
        <color indexed="64"/>
      </bottom>
      <diagonal style="hair">
        <color indexed="64"/>
      </diagonal>
    </border>
    <border diagonalUp="1">
      <left style="hair">
        <color indexed="64"/>
      </left>
      <right style="hair">
        <color indexed="64"/>
      </right>
      <top style="medium">
        <color indexed="64"/>
      </top>
      <bottom/>
      <diagonal style="thin">
        <color indexed="64"/>
      </diagonal>
    </border>
    <border diagonalUp="1">
      <left style="hair">
        <color indexed="64"/>
      </left>
      <right style="hair">
        <color indexed="64"/>
      </right>
      <top/>
      <bottom/>
      <diagonal style="thin">
        <color indexed="64"/>
      </diagonal>
    </border>
    <border diagonalUp="1">
      <left style="hair">
        <color indexed="64"/>
      </left>
      <right style="hair">
        <color indexed="64"/>
      </right>
      <top/>
      <bottom style="hair">
        <color indexed="64"/>
      </bottom>
      <diagonal style="thin">
        <color indexed="64"/>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medium">
        <color indexed="64"/>
      </top>
      <bottom style="hair">
        <color indexed="64"/>
      </bottom>
      <diagonal/>
    </border>
  </borders>
  <cellStyleXfs count="10">
    <xf numFmtId="0" fontId="0" fillId="0" borderId="0"/>
    <xf numFmtId="0" fontId="2" fillId="0" borderId="0"/>
    <xf numFmtId="0" fontId="2" fillId="0" borderId="0"/>
    <xf numFmtId="0" fontId="3" fillId="0" borderId="1" applyNumberFormat="0" applyAlignment="0" applyProtection="0">
      <alignment horizontal="left" vertical="center"/>
    </xf>
    <xf numFmtId="0" fontId="3" fillId="0" borderId="2">
      <alignment horizontal="left" vertical="center"/>
    </xf>
    <xf numFmtId="41" fontId="1" fillId="0" borderId="0" applyFont="0" applyFill="0" applyBorder="0" applyAlignment="0" applyProtection="0"/>
    <xf numFmtId="41" fontId="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9" fillId="0" borderId="0">
      <alignment vertical="center"/>
    </xf>
  </cellStyleXfs>
  <cellXfs count="969">
    <xf numFmtId="0" fontId="0" fillId="0" borderId="0" xfId="0"/>
    <xf numFmtId="0" fontId="0" fillId="0" borderId="0" xfId="0" applyAlignment="1">
      <alignment horizontal="center" vertical="center"/>
    </xf>
    <xf numFmtId="0" fontId="0" fillId="0" borderId="0" xfId="0" applyAlignment="1">
      <alignment vertical="center"/>
    </xf>
    <xf numFmtId="0" fontId="13" fillId="0" borderId="10" xfId="0" applyFont="1" applyBorder="1" applyAlignment="1">
      <alignment vertical="center"/>
    </xf>
    <xf numFmtId="0" fontId="13" fillId="0" borderId="10" xfId="0" applyFont="1" applyBorder="1" applyAlignment="1">
      <alignment vertical="center" shrinkToFit="1"/>
    </xf>
    <xf numFmtId="0" fontId="0" fillId="0" borderId="29" xfId="0" applyBorder="1" applyAlignment="1">
      <alignment vertical="center"/>
    </xf>
    <xf numFmtId="176" fontId="0" fillId="0" borderId="0" xfId="0" applyNumberFormat="1"/>
    <xf numFmtId="41" fontId="10" fillId="10" borderId="8" xfId="0" applyNumberFormat="1" applyFont="1" applyFill="1" applyBorder="1" applyAlignment="1">
      <alignment horizontal="center" vertical="center" shrinkToFit="1"/>
    </xf>
    <xf numFmtId="41" fontId="10" fillId="11" borderId="8" xfId="0" applyNumberFormat="1" applyFont="1" applyFill="1" applyBorder="1" applyAlignment="1">
      <alignment horizontal="center" vertical="center" shrinkToFit="1"/>
    </xf>
    <xf numFmtId="0" fontId="19" fillId="0" borderId="11" xfId="0" applyFont="1" applyBorder="1" applyAlignment="1">
      <alignment horizontal="center" vertical="center"/>
    </xf>
    <xf numFmtId="0" fontId="19" fillId="0" borderId="5" xfId="0" applyFont="1" applyBorder="1" applyAlignment="1">
      <alignment horizontal="center" vertical="center"/>
    </xf>
    <xf numFmtId="0" fontId="19" fillId="0" borderId="4" xfId="0" applyFont="1" applyBorder="1" applyAlignment="1">
      <alignment horizontal="center" vertical="center"/>
    </xf>
    <xf numFmtId="178" fontId="11" fillId="0" borderId="3" xfId="0" applyNumberFormat="1" applyFont="1" applyBorder="1" applyAlignment="1">
      <alignment horizontal="center" vertical="center"/>
    </xf>
    <xf numFmtId="178" fontId="11" fillId="0" borderId="9" xfId="0" applyNumberFormat="1" applyFont="1" applyBorder="1" applyAlignment="1">
      <alignment horizontal="center" vertical="center" shrinkToFit="1"/>
    </xf>
    <xf numFmtId="178" fontId="10" fillId="6" borderId="3" xfId="0" applyNumberFormat="1" applyFont="1" applyFill="1" applyBorder="1" applyAlignment="1" applyProtection="1">
      <alignment horizontal="center" vertical="center" shrinkToFit="1"/>
      <protection locked="0"/>
    </xf>
    <xf numFmtId="178" fontId="10" fillId="0" borderId="13" xfId="0" applyNumberFormat="1" applyFont="1" applyBorder="1" applyAlignment="1">
      <alignment horizontal="center" vertical="center" shrinkToFit="1"/>
    </xf>
    <xf numFmtId="178" fontId="10" fillId="0" borderId="42" xfId="0" applyNumberFormat="1" applyFont="1" applyBorder="1" applyAlignment="1">
      <alignment horizontal="center" vertical="center" shrinkToFit="1"/>
    </xf>
    <xf numFmtId="178" fontId="10" fillId="5" borderId="11" xfId="0" applyNumberFormat="1" applyFont="1" applyFill="1" applyBorder="1" applyAlignment="1" applyProtection="1">
      <alignment horizontal="center" vertical="center" shrinkToFit="1"/>
      <protection locked="0"/>
    </xf>
    <xf numFmtId="178" fontId="10" fillId="8" borderId="3" xfId="0" applyNumberFormat="1" applyFont="1" applyFill="1" applyBorder="1" applyAlignment="1">
      <alignment horizontal="center" vertical="center" shrinkToFit="1"/>
    </xf>
    <xf numFmtId="178" fontId="10" fillId="8" borderId="11" xfId="0" applyNumberFormat="1" applyFont="1" applyFill="1" applyBorder="1" applyAlignment="1">
      <alignment horizontal="center" vertical="center" shrinkToFit="1"/>
    </xf>
    <xf numFmtId="178" fontId="10" fillId="8" borderId="10" xfId="0" applyNumberFormat="1" applyFont="1" applyFill="1" applyBorder="1" applyAlignment="1">
      <alignment horizontal="center" vertical="center" shrinkToFit="1"/>
    </xf>
    <xf numFmtId="178" fontId="10" fillId="6" borderId="3" xfId="0" applyNumberFormat="1" applyFont="1" applyFill="1" applyBorder="1" applyAlignment="1" applyProtection="1">
      <alignment vertical="center" shrinkToFit="1"/>
      <protection locked="0"/>
    </xf>
    <xf numFmtId="0" fontId="19" fillId="0" borderId="10" xfId="0" applyFont="1" applyBorder="1" applyAlignment="1">
      <alignment horizontal="center" vertical="center"/>
    </xf>
    <xf numFmtId="178" fontId="10" fillId="0" borderId="3" xfId="0" applyNumberFormat="1" applyFont="1" applyBorder="1" applyAlignment="1">
      <alignment horizontal="center" vertical="center" shrinkToFit="1"/>
    </xf>
    <xf numFmtId="0" fontId="13" fillId="0" borderId="10" xfId="0" applyFont="1" applyBorder="1" applyAlignment="1">
      <alignment horizontal="center" vertical="center"/>
    </xf>
    <xf numFmtId="178" fontId="11" fillId="0" borderId="3" xfId="0" applyNumberFormat="1" applyFont="1" applyBorder="1" applyAlignment="1">
      <alignment horizontal="center" vertical="center" shrinkToFit="1"/>
    </xf>
    <xf numFmtId="178" fontId="11" fillId="0" borderId="6" xfId="0" applyNumberFormat="1" applyFont="1" applyBorder="1" applyAlignment="1">
      <alignment horizontal="center" vertical="center" shrinkToFit="1"/>
    </xf>
    <xf numFmtId="0" fontId="16" fillId="0" borderId="10" xfId="0" applyFont="1" applyBorder="1" applyAlignment="1">
      <alignment vertical="center"/>
    </xf>
    <xf numFmtId="0" fontId="16" fillId="0" borderId="10" xfId="0" applyFont="1" applyBorder="1" applyAlignment="1">
      <alignment vertical="center" shrinkToFit="1"/>
    </xf>
    <xf numFmtId="178" fontId="11" fillId="0" borderId="47" xfId="0" applyNumberFormat="1" applyFont="1" applyBorder="1" applyAlignment="1">
      <alignment horizontal="center" vertical="center"/>
    </xf>
    <xf numFmtId="178" fontId="10" fillId="0" borderId="17" xfId="0" applyNumberFormat="1" applyFont="1" applyBorder="1" applyAlignment="1">
      <alignment horizontal="center" vertical="center" shrinkToFit="1"/>
    </xf>
    <xf numFmtId="178" fontId="10" fillId="3" borderId="17" xfId="0" applyNumberFormat="1" applyFont="1" applyFill="1" applyBorder="1" applyAlignment="1">
      <alignment horizontal="center" vertical="center"/>
    </xf>
    <xf numFmtId="178" fontId="10" fillId="6" borderId="8" xfId="0" applyNumberFormat="1" applyFont="1" applyFill="1" applyBorder="1" applyAlignment="1">
      <alignment horizontal="center" vertical="center"/>
    </xf>
    <xf numFmtId="178" fontId="10" fillId="3" borderId="8" xfId="0" applyNumberFormat="1" applyFont="1" applyFill="1" applyBorder="1" applyAlignment="1">
      <alignment horizontal="center" vertical="center"/>
    </xf>
    <xf numFmtId="178" fontId="10" fillId="6" borderId="3" xfId="0" applyNumberFormat="1" applyFont="1" applyFill="1" applyBorder="1" applyAlignment="1">
      <alignment horizontal="center" vertical="center"/>
    </xf>
    <xf numFmtId="178" fontId="10" fillId="3" borderId="3" xfId="0" applyNumberFormat="1" applyFont="1" applyFill="1" applyBorder="1" applyAlignment="1">
      <alignment horizontal="center" vertical="center"/>
    </xf>
    <xf numFmtId="178" fontId="10" fillId="3" borderId="3" xfId="0" applyNumberFormat="1" applyFont="1" applyFill="1" applyBorder="1" applyAlignment="1">
      <alignment horizontal="center" vertical="center" shrinkToFit="1"/>
    </xf>
    <xf numFmtId="178" fontId="10" fillId="3" borderId="36" xfId="0" applyNumberFormat="1" applyFont="1" applyFill="1" applyBorder="1" applyAlignment="1">
      <alignment horizontal="center" vertical="center" shrinkToFit="1"/>
    </xf>
    <xf numFmtId="178" fontId="11" fillId="0" borderId="36" xfId="0" applyNumberFormat="1" applyFont="1" applyBorder="1" applyAlignment="1">
      <alignment horizontal="center" vertical="center" shrinkToFit="1"/>
    </xf>
    <xf numFmtId="0" fontId="11" fillId="2" borderId="5" xfId="0" applyFont="1" applyFill="1" applyBorder="1" applyAlignment="1">
      <alignment horizontal="center" vertical="center"/>
    </xf>
    <xf numFmtId="178" fontId="10" fillId="3" borderId="11" xfId="0" applyNumberFormat="1" applyFont="1" applyFill="1" applyBorder="1" applyAlignment="1">
      <alignment horizontal="center" vertical="center" shrinkToFit="1"/>
    </xf>
    <xf numFmtId="178" fontId="10" fillId="6" borderId="3" xfId="0" applyNumberFormat="1" applyFont="1" applyFill="1" applyBorder="1" applyAlignment="1">
      <alignment horizontal="center" vertical="center" shrinkToFit="1"/>
    </xf>
    <xf numFmtId="0" fontId="11" fillId="2" borderId="7" xfId="0" applyFont="1" applyFill="1" applyBorder="1" applyAlignment="1">
      <alignment horizontal="center" vertical="center"/>
    </xf>
    <xf numFmtId="178" fontId="10" fillId="3" borderId="83" xfId="0" applyNumberFormat="1" applyFont="1" applyFill="1" applyBorder="1" applyAlignment="1">
      <alignment horizontal="center" vertical="center" shrinkToFit="1"/>
    </xf>
    <xf numFmtId="178" fontId="10" fillId="6" borderId="12" xfId="0" applyNumberFormat="1" applyFont="1" applyFill="1" applyBorder="1" applyAlignment="1">
      <alignment horizontal="center" vertical="center" shrinkToFit="1"/>
    </xf>
    <xf numFmtId="178" fontId="11" fillId="2" borderId="47" xfId="0" applyNumberFormat="1" applyFont="1" applyFill="1" applyBorder="1" applyAlignment="1">
      <alignment horizontal="center" vertical="center"/>
    </xf>
    <xf numFmtId="178" fontId="0" fillId="6" borderId="54" xfId="0" applyNumberFormat="1" applyFill="1" applyBorder="1" applyAlignment="1">
      <alignment horizontal="center" vertical="center"/>
    </xf>
    <xf numFmtId="178" fontId="0" fillId="6" borderId="10" xfId="0" applyNumberFormat="1" applyFill="1" applyBorder="1" applyAlignment="1">
      <alignment horizontal="center" vertical="center"/>
    </xf>
    <xf numFmtId="178" fontId="0" fillId="11" borderId="47" xfId="0" applyNumberFormat="1" applyFill="1" applyBorder="1" applyAlignment="1">
      <alignment horizontal="center" vertical="center"/>
    </xf>
    <xf numFmtId="176" fontId="10" fillId="10" borderId="53" xfId="0" applyNumberFormat="1" applyFont="1" applyFill="1" applyBorder="1" applyAlignment="1">
      <alignment horizontal="center" vertical="center" shrinkToFit="1"/>
    </xf>
    <xf numFmtId="176" fontId="10" fillId="11" borderId="39" xfId="0" applyNumberFormat="1" applyFont="1" applyFill="1" applyBorder="1" applyAlignment="1">
      <alignment horizontal="center" vertical="center" shrinkToFit="1"/>
    </xf>
    <xf numFmtId="176" fontId="11" fillId="2" borderId="54" xfId="0" applyNumberFormat="1" applyFont="1" applyFill="1" applyBorder="1" applyAlignment="1">
      <alignment horizontal="center" vertical="center" shrinkToFit="1"/>
    </xf>
    <xf numFmtId="0" fontId="11" fillId="2" borderId="35" xfId="0" applyFont="1" applyFill="1" applyBorder="1" applyAlignment="1">
      <alignment horizontal="center" vertical="center" shrinkToFit="1"/>
    </xf>
    <xf numFmtId="176" fontId="11" fillId="2" borderId="13" xfId="0" applyNumberFormat="1" applyFont="1" applyFill="1" applyBorder="1" applyAlignment="1">
      <alignment horizontal="center" vertical="center" shrinkToFit="1"/>
    </xf>
    <xf numFmtId="0" fontId="11" fillId="2" borderId="19" xfId="0" applyFont="1" applyFill="1" applyBorder="1" applyAlignment="1">
      <alignment horizontal="center" vertical="center" shrinkToFit="1"/>
    </xf>
    <xf numFmtId="0" fontId="10" fillId="6" borderId="3" xfId="0" applyFont="1" applyFill="1" applyBorder="1" applyAlignment="1" applyProtection="1">
      <alignment horizontal="center" vertical="center" shrinkToFit="1"/>
      <protection locked="0"/>
    </xf>
    <xf numFmtId="178" fontId="0" fillId="0" borderId="0" xfId="0" applyNumberFormat="1"/>
    <xf numFmtId="0" fontId="16" fillId="0" borderId="10" xfId="0" applyFont="1" applyBorder="1" applyAlignment="1">
      <alignment horizontal="center" vertical="center" shrinkToFit="1"/>
    </xf>
    <xf numFmtId="0" fontId="27" fillId="4" borderId="0" xfId="0" applyFont="1" applyFill="1" applyAlignment="1" applyProtection="1">
      <alignment horizontal="right" vertical="center" wrapText="1"/>
      <protection locked="0"/>
    </xf>
    <xf numFmtId="0" fontId="33" fillId="4" borderId="0" xfId="0" applyFont="1" applyFill="1" applyAlignment="1" applyProtection="1">
      <alignment vertical="center" wrapText="1"/>
      <protection locked="0"/>
    </xf>
    <xf numFmtId="0" fontId="33" fillId="4" borderId="15" xfId="0" applyFont="1" applyFill="1" applyBorder="1" applyAlignment="1" applyProtection="1">
      <alignment vertical="center" wrapText="1"/>
      <protection locked="0"/>
    </xf>
    <xf numFmtId="0" fontId="0" fillId="4" borderId="0" xfId="0" applyFill="1"/>
    <xf numFmtId="0" fontId="33" fillId="12" borderId="92" xfId="0" applyFont="1" applyFill="1" applyBorder="1" applyAlignment="1" applyProtection="1">
      <alignment horizontal="center" vertical="center" wrapText="1"/>
      <protection locked="0"/>
    </xf>
    <xf numFmtId="0" fontId="33" fillId="4" borderId="0" xfId="0" applyFont="1" applyFill="1" applyAlignment="1">
      <alignment vertical="center" wrapText="1"/>
    </xf>
    <xf numFmtId="0" fontId="33" fillId="4" borderId="0" xfId="0" applyFont="1" applyFill="1" applyAlignment="1">
      <alignment horizontal="center" vertical="center" wrapText="1"/>
    </xf>
    <xf numFmtId="0" fontId="33" fillId="4" borderId="15" xfId="0" applyFont="1" applyFill="1" applyBorder="1" applyAlignment="1">
      <alignment vertical="center" wrapText="1"/>
    </xf>
    <xf numFmtId="0" fontId="8" fillId="0" borderId="0" xfId="0" applyFont="1" applyAlignment="1">
      <alignment vertical="center"/>
    </xf>
    <xf numFmtId="0" fontId="8" fillId="0" borderId="0" xfId="0" applyFont="1" applyAlignment="1">
      <alignment horizontal="center" vertical="center"/>
    </xf>
    <xf numFmtId="0" fontId="22" fillId="0" borderId="0" xfId="0" applyFont="1" applyAlignment="1">
      <alignment vertical="center"/>
    </xf>
    <xf numFmtId="0" fontId="0" fillId="0" borderId="92" xfId="0" applyBorder="1" applyAlignment="1">
      <alignment horizontal="center"/>
    </xf>
    <xf numFmtId="0" fontId="0" fillId="4" borderId="92" xfId="0" applyFill="1" applyBorder="1" applyAlignment="1">
      <alignment horizontal="center"/>
    </xf>
    <xf numFmtId="0" fontId="0" fillId="5" borderId="92" xfId="0" applyFill="1" applyBorder="1" applyAlignment="1">
      <alignment horizontal="center"/>
    </xf>
    <xf numFmtId="0" fontId="0" fillId="11" borderId="92" xfId="0" applyFill="1" applyBorder="1" applyAlignment="1">
      <alignment horizontal="center"/>
    </xf>
    <xf numFmtId="0" fontId="33" fillId="12" borderId="92" xfId="0" applyFont="1" applyFill="1" applyBorder="1" applyAlignment="1">
      <alignment horizontal="center" vertical="center" wrapText="1"/>
    </xf>
    <xf numFmtId="0" fontId="0" fillId="13" borderId="92" xfId="0" applyFill="1" applyBorder="1" applyAlignment="1">
      <alignment horizontal="center"/>
    </xf>
    <xf numFmtId="0" fontId="33" fillId="8" borderId="15" xfId="0" applyFont="1" applyFill="1" applyBorder="1" applyAlignment="1">
      <alignment vertical="center" wrapText="1"/>
    </xf>
    <xf numFmtId="0" fontId="0" fillId="8" borderId="0" xfId="0" applyFill="1" applyAlignment="1">
      <alignment vertical="center"/>
    </xf>
    <xf numFmtId="0" fontId="33" fillId="8" borderId="0" xfId="0" applyFont="1" applyFill="1" applyAlignment="1">
      <alignment vertical="center" wrapText="1"/>
    </xf>
    <xf numFmtId="0" fontId="7" fillId="8" borderId="0" xfId="0" applyFont="1" applyFill="1" applyAlignment="1">
      <alignment horizontal="right" vertical="center" wrapText="1"/>
    </xf>
    <xf numFmtId="0" fontId="33" fillId="8" borderId="0" xfId="0" applyFont="1" applyFill="1" applyAlignment="1">
      <alignment horizontal="center" vertical="center" wrapText="1"/>
    </xf>
    <xf numFmtId="0" fontId="0" fillId="8" borderId="0" xfId="0" applyFill="1" applyAlignment="1" applyProtection="1">
      <alignment vertical="center"/>
      <protection locked="0"/>
    </xf>
    <xf numFmtId="0" fontId="7" fillId="8" borderId="0" xfId="0" applyFont="1" applyFill="1" applyAlignment="1" applyProtection="1">
      <alignment horizontal="right" vertical="center" wrapText="1"/>
      <protection locked="0"/>
    </xf>
    <xf numFmtId="178" fontId="10" fillId="3" borderId="8" xfId="0" applyNumberFormat="1" applyFont="1" applyFill="1" applyBorder="1" applyAlignment="1">
      <alignment horizontal="center" vertical="center" shrinkToFit="1"/>
    </xf>
    <xf numFmtId="178" fontId="10" fillId="3" borderId="105" xfId="0" applyNumberFormat="1" applyFont="1" applyFill="1" applyBorder="1" applyAlignment="1">
      <alignment horizontal="center" vertical="center" shrinkToFit="1"/>
    </xf>
    <xf numFmtId="178" fontId="10" fillId="3" borderId="39" xfId="0" applyNumberFormat="1" applyFont="1" applyFill="1" applyBorder="1" applyAlignment="1">
      <alignment horizontal="center" vertical="center" shrinkToFit="1"/>
    </xf>
    <xf numFmtId="178" fontId="10" fillId="3" borderId="42" xfId="0" applyNumberFormat="1" applyFont="1" applyFill="1" applyBorder="1" applyAlignment="1">
      <alignment horizontal="center" vertical="center" shrinkToFit="1"/>
    </xf>
    <xf numFmtId="0" fontId="19" fillId="0" borderId="3" xfId="0" applyFont="1" applyBorder="1" applyAlignment="1">
      <alignment horizontal="center" vertical="center" shrinkToFit="1"/>
    </xf>
    <xf numFmtId="176" fontId="10" fillId="10" borderId="44" xfId="0" applyNumberFormat="1" applyFont="1" applyFill="1" applyBorder="1" applyAlignment="1">
      <alignment horizontal="center" vertical="center" shrinkToFit="1"/>
    </xf>
    <xf numFmtId="0" fontId="12" fillId="9" borderId="3" xfId="0" applyFont="1" applyFill="1" applyBorder="1" applyAlignment="1">
      <alignment horizontal="center" vertical="center"/>
    </xf>
    <xf numFmtId="0" fontId="33" fillId="11" borderId="92" xfId="0" applyFont="1" applyFill="1" applyBorder="1" applyAlignment="1" applyProtection="1">
      <alignment horizontal="center" vertical="center" wrapText="1"/>
      <protection locked="0"/>
    </xf>
    <xf numFmtId="178" fontId="10" fillId="3" borderId="10" xfId="0" applyNumberFormat="1" applyFont="1" applyFill="1" applyBorder="1" applyAlignment="1">
      <alignment horizontal="center" vertical="center" shrinkToFit="1"/>
    </xf>
    <xf numFmtId="0" fontId="16" fillId="0" borderId="10" xfId="0" applyFont="1" applyBorder="1" applyAlignment="1">
      <alignment horizontal="center" vertical="center"/>
    </xf>
    <xf numFmtId="178" fontId="10" fillId="3" borderId="105" xfId="0" applyNumberFormat="1" applyFont="1" applyFill="1" applyBorder="1" applyAlignment="1">
      <alignment horizontal="center" vertical="center"/>
    </xf>
    <xf numFmtId="0" fontId="10" fillId="0" borderId="3" xfId="0" applyFont="1" applyBorder="1" applyAlignment="1">
      <alignment horizontal="center" vertical="center" shrinkToFit="1"/>
    </xf>
    <xf numFmtId="41" fontId="10" fillId="0" borderId="117" xfId="0" applyNumberFormat="1" applyFont="1" applyBorder="1" applyAlignment="1">
      <alignment horizontal="center" vertical="center" shrinkToFit="1"/>
    </xf>
    <xf numFmtId="0" fontId="10" fillId="6" borderId="3" xfId="0" applyFont="1" applyFill="1" applyBorder="1" applyAlignment="1" applyProtection="1">
      <alignment horizontal="center" vertical="center"/>
      <protection locked="0"/>
    </xf>
    <xf numFmtId="0" fontId="10" fillId="5" borderId="3" xfId="0" applyFont="1" applyFill="1" applyBorder="1" applyAlignment="1" applyProtection="1">
      <alignment horizontal="center" vertical="center"/>
      <protection locked="0"/>
    </xf>
    <xf numFmtId="0" fontId="10" fillId="5" borderId="11" xfId="0" applyFont="1" applyFill="1" applyBorder="1" applyAlignment="1" applyProtection="1">
      <alignment horizontal="center" vertical="center"/>
      <protection locked="0"/>
    </xf>
    <xf numFmtId="0" fontId="10" fillId="5" borderId="10" xfId="0" applyFont="1" applyFill="1" applyBorder="1" applyAlignment="1" applyProtection="1">
      <alignment horizontal="center" vertical="center"/>
      <protection locked="0"/>
    </xf>
    <xf numFmtId="0" fontId="10" fillId="6" borderId="8" xfId="0" applyFont="1" applyFill="1" applyBorder="1" applyAlignment="1" applyProtection="1">
      <alignment horizontal="center" vertical="center"/>
      <protection locked="0"/>
    </xf>
    <xf numFmtId="0" fontId="10" fillId="5" borderId="8" xfId="0" applyFont="1" applyFill="1" applyBorder="1" applyAlignment="1" applyProtection="1">
      <alignment horizontal="center" vertical="center"/>
      <protection locked="0"/>
    </xf>
    <xf numFmtId="0" fontId="10" fillId="5" borderId="17" xfId="0" applyFont="1" applyFill="1" applyBorder="1" applyAlignment="1" applyProtection="1">
      <alignment horizontal="center" vertical="center"/>
      <protection locked="0"/>
    </xf>
    <xf numFmtId="0" fontId="10" fillId="5" borderId="13" xfId="0" applyFont="1" applyFill="1" applyBorder="1" applyAlignment="1" applyProtection="1">
      <alignment horizontal="center" vertical="center"/>
      <protection locked="0"/>
    </xf>
    <xf numFmtId="0" fontId="10" fillId="5" borderId="3" xfId="0" applyFont="1" applyFill="1" applyBorder="1" applyAlignment="1" applyProtection="1">
      <alignment horizontal="center" vertical="center" shrinkToFit="1"/>
      <protection locked="0"/>
    </xf>
    <xf numFmtId="0" fontId="10" fillId="5" borderId="11" xfId="0" applyFont="1" applyFill="1" applyBorder="1" applyAlignment="1" applyProtection="1">
      <alignment horizontal="center" vertical="center" shrinkToFit="1"/>
      <protection locked="0"/>
    </xf>
    <xf numFmtId="0" fontId="10" fillId="8" borderId="9" xfId="0" applyFont="1" applyFill="1" applyBorder="1" applyAlignment="1">
      <alignment horizontal="center" vertical="center" shrinkToFit="1"/>
    </xf>
    <xf numFmtId="0" fontId="10" fillId="8" borderId="20" xfId="0" applyFont="1" applyFill="1" applyBorder="1" applyAlignment="1">
      <alignment horizontal="center" vertical="center" shrinkToFit="1"/>
    </xf>
    <xf numFmtId="0" fontId="10" fillId="6" borderId="9" xfId="0" applyFont="1" applyFill="1" applyBorder="1" applyAlignment="1" applyProtection="1">
      <alignment horizontal="center" vertical="center" shrinkToFit="1"/>
      <protection locked="0"/>
    </xf>
    <xf numFmtId="0" fontId="10" fillId="5" borderId="9" xfId="0" applyFont="1" applyFill="1" applyBorder="1" applyAlignment="1" applyProtection="1">
      <alignment horizontal="center" vertical="center" shrinkToFit="1"/>
      <protection locked="0"/>
    </xf>
    <xf numFmtId="0" fontId="10" fillId="5" borderId="16" xfId="0" applyFont="1" applyFill="1" applyBorder="1" applyAlignment="1" applyProtection="1">
      <alignment horizontal="center" vertical="center" shrinkToFit="1"/>
      <protection locked="0"/>
    </xf>
    <xf numFmtId="0" fontId="10" fillId="5" borderId="24" xfId="0" applyFont="1" applyFill="1" applyBorder="1" applyAlignment="1" applyProtection="1">
      <alignment horizontal="center" vertical="center" shrinkToFit="1"/>
      <protection locked="0"/>
    </xf>
    <xf numFmtId="0" fontId="35" fillId="10" borderId="118" xfId="0" applyFont="1" applyFill="1" applyBorder="1" applyAlignment="1">
      <alignment horizontal="center" vertical="center" shrinkToFit="1"/>
    </xf>
    <xf numFmtId="0" fontId="16" fillId="0" borderId="3" xfId="0" applyFont="1" applyBorder="1" applyAlignment="1" applyProtection="1">
      <alignment horizontal="center" vertical="center"/>
      <protection locked="0"/>
    </xf>
    <xf numFmtId="0" fontId="16" fillId="0" borderId="3" xfId="0" applyFont="1" applyBorder="1" applyAlignment="1" applyProtection="1">
      <alignment horizontal="center" vertical="center" shrinkToFit="1"/>
      <protection locked="0"/>
    </xf>
    <xf numFmtId="0" fontId="16" fillId="0" borderId="3" xfId="0" applyFont="1" applyBorder="1" applyAlignment="1" applyProtection="1">
      <alignment horizontal="center" vertical="center" wrapText="1"/>
      <protection locked="0"/>
    </xf>
    <xf numFmtId="0" fontId="16" fillId="0" borderId="9" xfId="0" applyFont="1" applyBorder="1" applyAlignment="1" applyProtection="1">
      <alignment horizontal="center" vertical="center" wrapText="1"/>
      <protection locked="0"/>
    </xf>
    <xf numFmtId="178" fontId="25" fillId="10" borderId="125" xfId="0" applyNumberFormat="1" applyFont="1" applyFill="1" applyBorder="1" applyAlignment="1">
      <alignment horizontal="center" vertical="center" shrinkToFit="1"/>
    </xf>
    <xf numFmtId="176" fontId="25" fillId="10" borderId="125" xfId="0" applyNumberFormat="1" applyFont="1" applyFill="1" applyBorder="1" applyAlignment="1">
      <alignment horizontal="center" vertical="center" shrinkToFit="1"/>
    </xf>
    <xf numFmtId="0" fontId="10" fillId="10" borderId="125" xfId="0" applyFont="1" applyFill="1" applyBorder="1" applyAlignment="1">
      <alignment horizontal="center" vertical="center" shrinkToFit="1"/>
    </xf>
    <xf numFmtId="0" fontId="10" fillId="11" borderId="125" xfId="0" applyFont="1" applyFill="1" applyBorder="1" applyAlignment="1">
      <alignment horizontal="center" vertical="center" shrinkToFit="1"/>
    </xf>
    <xf numFmtId="0" fontId="19" fillId="8" borderId="46" xfId="0" applyFont="1" applyFill="1" applyBorder="1" applyAlignment="1">
      <alignment horizontal="center" vertical="center" shrinkToFit="1"/>
    </xf>
    <xf numFmtId="0" fontId="10" fillId="8" borderId="47" xfId="0" applyFont="1" applyFill="1" applyBorder="1" applyAlignment="1">
      <alignment horizontal="center" vertical="center" shrinkToFit="1"/>
    </xf>
    <xf numFmtId="0" fontId="19" fillId="8" borderId="47" xfId="0" applyFont="1" applyFill="1" applyBorder="1" applyAlignment="1">
      <alignment horizontal="center" vertical="center" shrinkToFit="1"/>
    </xf>
    <xf numFmtId="0" fontId="19" fillId="8" borderId="48" xfId="0" applyFont="1" applyFill="1" applyBorder="1" applyAlignment="1">
      <alignment horizontal="center" vertical="center" shrinkToFit="1"/>
    </xf>
    <xf numFmtId="0" fontId="19" fillId="8" borderId="49" xfId="0" applyFont="1" applyFill="1" applyBorder="1" applyAlignment="1">
      <alignment horizontal="center" vertical="center" shrinkToFit="1"/>
    </xf>
    <xf numFmtId="0" fontId="10" fillId="5" borderId="36" xfId="0" applyFont="1" applyFill="1" applyBorder="1" applyAlignment="1" applyProtection="1">
      <alignment horizontal="center" vertical="center" shrinkToFit="1"/>
      <protection locked="0"/>
    </xf>
    <xf numFmtId="0" fontId="10" fillId="6" borderId="36" xfId="0" applyFont="1" applyFill="1" applyBorder="1" applyAlignment="1" applyProtection="1">
      <alignment horizontal="center" vertical="center" shrinkToFit="1"/>
      <protection locked="0"/>
    </xf>
    <xf numFmtId="0" fontId="10" fillId="8" borderId="3" xfId="0" applyFont="1" applyFill="1" applyBorder="1" applyAlignment="1">
      <alignment horizontal="center" vertical="center" shrinkToFit="1"/>
    </xf>
    <xf numFmtId="0" fontId="10" fillId="11" borderId="36" xfId="0" applyFont="1" applyFill="1" applyBorder="1" applyAlignment="1">
      <alignment horizontal="center" vertical="center" shrinkToFit="1"/>
    </xf>
    <xf numFmtId="0" fontId="10" fillId="10" borderId="36" xfId="0" applyFont="1" applyFill="1" applyBorder="1" applyAlignment="1">
      <alignment horizontal="center" vertical="center" shrinkToFit="1"/>
    </xf>
    <xf numFmtId="0" fontId="10" fillId="5" borderId="47" xfId="0" applyFont="1" applyFill="1" applyBorder="1" applyAlignment="1">
      <alignment horizontal="center" vertical="center" shrinkToFit="1"/>
    </xf>
    <xf numFmtId="0" fontId="25" fillId="15" borderId="47" xfId="0" applyFont="1" applyFill="1" applyBorder="1" applyAlignment="1">
      <alignment horizontal="center" vertical="center" shrinkToFit="1"/>
    </xf>
    <xf numFmtId="0" fontId="10" fillId="10" borderId="129" xfId="0" applyFont="1" applyFill="1" applyBorder="1" applyAlignment="1">
      <alignment horizontal="center" vertical="center" shrinkToFit="1"/>
    </xf>
    <xf numFmtId="0" fontId="10" fillId="5" borderId="38" xfId="0" applyFont="1" applyFill="1" applyBorder="1" applyAlignment="1" applyProtection="1">
      <alignment horizontal="center" vertical="center" shrinkToFit="1"/>
      <protection locked="0"/>
    </xf>
    <xf numFmtId="0" fontId="10" fillId="8" borderId="11" xfId="0" applyFont="1" applyFill="1" applyBorder="1" applyAlignment="1">
      <alignment horizontal="center" vertical="center" shrinkToFit="1"/>
    </xf>
    <xf numFmtId="0" fontId="10" fillId="10" borderId="38" xfId="0" applyFont="1" applyFill="1" applyBorder="1" applyAlignment="1">
      <alignment horizontal="center" vertical="center" shrinkToFit="1"/>
    </xf>
    <xf numFmtId="0" fontId="10" fillId="5" borderId="49" xfId="0" applyFont="1" applyFill="1" applyBorder="1" applyAlignment="1">
      <alignment horizontal="center" vertical="center" shrinkToFit="1"/>
    </xf>
    <xf numFmtId="178" fontId="9" fillId="0" borderId="42" xfId="0" applyNumberFormat="1" applyFont="1" applyBorder="1" applyAlignment="1">
      <alignment horizontal="center" vertical="center" shrinkToFit="1"/>
    </xf>
    <xf numFmtId="176" fontId="25" fillId="10" borderId="126" xfId="0" applyNumberFormat="1" applyFont="1" applyFill="1" applyBorder="1" applyAlignment="1">
      <alignment horizontal="center" vertical="center" shrinkToFit="1"/>
    </xf>
    <xf numFmtId="178" fontId="10" fillId="0" borderId="39" xfId="0" applyNumberFormat="1" applyFont="1" applyBorder="1" applyAlignment="1">
      <alignment horizontal="center" vertical="center" shrinkToFit="1"/>
    </xf>
    <xf numFmtId="178" fontId="25" fillId="10" borderId="126" xfId="0" applyNumberFormat="1" applyFont="1" applyFill="1" applyBorder="1" applyAlignment="1">
      <alignment horizontal="center" vertical="center" shrinkToFit="1"/>
    </xf>
    <xf numFmtId="178" fontId="25" fillId="10" borderId="129" xfId="0" applyNumberFormat="1" applyFont="1" applyFill="1" applyBorder="1" applyAlignment="1">
      <alignment horizontal="center" vertical="center" shrinkToFit="1"/>
    </xf>
    <xf numFmtId="177" fontId="10" fillId="0" borderId="42" xfId="0" applyNumberFormat="1" applyFont="1" applyBorder="1" applyAlignment="1">
      <alignment horizontal="center" vertical="center" shrinkToFit="1"/>
    </xf>
    <xf numFmtId="178" fontId="10" fillId="6" borderId="9" xfId="0" applyNumberFormat="1" applyFont="1" applyFill="1" applyBorder="1" applyAlignment="1" applyProtection="1">
      <alignment horizontal="center" vertical="center" shrinkToFit="1"/>
      <protection locked="0"/>
    </xf>
    <xf numFmtId="178" fontId="10" fillId="5" borderId="9" xfId="0" applyNumberFormat="1" applyFont="1" applyFill="1" applyBorder="1" applyAlignment="1" applyProtection="1">
      <alignment horizontal="center" vertical="center" shrinkToFit="1"/>
      <protection locked="0"/>
    </xf>
    <xf numFmtId="178" fontId="10" fillId="10" borderId="125" xfId="0" applyNumberFormat="1" applyFont="1" applyFill="1" applyBorder="1" applyAlignment="1">
      <alignment horizontal="center" vertical="center" shrinkToFit="1"/>
    </xf>
    <xf numFmtId="178" fontId="10" fillId="11" borderId="125" xfId="0" applyNumberFormat="1" applyFont="1" applyFill="1" applyBorder="1" applyAlignment="1">
      <alignment horizontal="center" vertical="center" shrinkToFit="1"/>
    </xf>
    <xf numFmtId="177" fontId="10" fillId="7" borderId="126" xfId="0" applyNumberFormat="1" applyFont="1" applyFill="1" applyBorder="1" applyAlignment="1">
      <alignment horizontal="center" vertical="center" shrinkToFit="1"/>
    </xf>
    <xf numFmtId="176" fontId="25" fillId="11" borderId="125" xfId="0" applyNumberFormat="1" applyFont="1" applyFill="1" applyBorder="1" applyAlignment="1">
      <alignment horizontal="center" vertical="center" shrinkToFit="1"/>
    </xf>
    <xf numFmtId="178" fontId="10" fillId="6" borderId="36" xfId="0" applyNumberFormat="1" applyFont="1" applyFill="1" applyBorder="1" applyAlignment="1" applyProtection="1">
      <alignment vertical="center" shrinkToFit="1"/>
      <protection locked="0"/>
    </xf>
    <xf numFmtId="178" fontId="10" fillId="6" borderId="36" xfId="0" applyNumberFormat="1" applyFont="1" applyFill="1" applyBorder="1" applyAlignment="1" applyProtection="1">
      <alignment horizontal="center" vertical="center" shrinkToFit="1"/>
      <protection locked="0"/>
    </xf>
    <xf numFmtId="41" fontId="10" fillId="5" borderId="47" xfId="0" applyNumberFormat="1" applyFont="1" applyFill="1" applyBorder="1" applyAlignment="1">
      <alignment horizontal="center" vertical="center" shrinkToFit="1"/>
    </xf>
    <xf numFmtId="41" fontId="10" fillId="0" borderId="70" xfId="0" applyNumberFormat="1" applyFont="1" applyBorder="1" applyAlignment="1">
      <alignment horizontal="center" vertical="center" shrinkToFit="1"/>
    </xf>
    <xf numFmtId="0" fontId="10" fillId="0" borderId="71" xfId="0" applyFont="1" applyBorder="1" applyAlignment="1">
      <alignment horizontal="center" vertical="center" shrinkToFit="1"/>
    </xf>
    <xf numFmtId="178" fontId="25" fillId="10" borderId="32" xfId="0" applyNumberFormat="1" applyFont="1" applyFill="1" applyBorder="1" applyAlignment="1">
      <alignment horizontal="center" vertical="center" shrinkToFit="1"/>
    </xf>
    <xf numFmtId="41" fontId="10" fillId="0" borderId="16" xfId="0" applyNumberFormat="1" applyFont="1" applyBorder="1" applyAlignment="1" applyProtection="1">
      <alignment horizontal="right" vertical="center" shrinkToFit="1"/>
      <protection locked="0"/>
    </xf>
    <xf numFmtId="41" fontId="10" fillId="11" borderId="9" xfId="0" applyNumberFormat="1" applyFont="1" applyFill="1" applyBorder="1" applyAlignment="1" applyProtection="1">
      <alignment horizontal="right" vertical="center" shrinkToFit="1"/>
      <protection locked="0"/>
    </xf>
    <xf numFmtId="41" fontId="10" fillId="0" borderId="9" xfId="0" applyNumberFormat="1" applyFont="1" applyBorder="1" applyAlignment="1" applyProtection="1">
      <alignment horizontal="right" vertical="center" shrinkToFit="1"/>
      <protection locked="0"/>
    </xf>
    <xf numFmtId="41" fontId="10" fillId="10" borderId="36" xfId="0" applyNumberFormat="1" applyFont="1" applyFill="1" applyBorder="1" applyAlignment="1">
      <alignment horizontal="center" vertical="center" shrinkToFit="1"/>
    </xf>
    <xf numFmtId="41" fontId="10" fillId="11" borderId="36" xfId="0" applyNumberFormat="1" applyFont="1" applyFill="1" applyBorder="1" applyAlignment="1">
      <alignment horizontal="center" vertical="center" shrinkToFit="1"/>
    </xf>
    <xf numFmtId="0" fontId="19" fillId="8" borderId="18" xfId="0" applyFont="1" applyFill="1" applyBorder="1" applyAlignment="1">
      <alignment horizontal="center" vertical="center" shrinkToFit="1"/>
    </xf>
    <xf numFmtId="0" fontId="19" fillId="8" borderId="9" xfId="0" applyFont="1" applyFill="1" applyBorder="1" applyAlignment="1">
      <alignment horizontal="center" vertical="center" shrinkToFit="1"/>
    </xf>
    <xf numFmtId="0" fontId="19" fillId="8" borderId="20" xfId="0" applyFont="1" applyFill="1" applyBorder="1" applyAlignment="1">
      <alignment horizontal="center" vertical="center" shrinkToFit="1"/>
    </xf>
    <xf numFmtId="0" fontId="19" fillId="8" borderId="16" xfId="0" applyFont="1" applyFill="1" applyBorder="1" applyAlignment="1">
      <alignment horizontal="center" vertical="center" shrinkToFit="1"/>
    </xf>
    <xf numFmtId="0" fontId="19" fillId="8" borderId="24" xfId="0" applyFont="1" applyFill="1" applyBorder="1" applyAlignment="1">
      <alignment horizontal="center" vertical="center" shrinkToFit="1"/>
    </xf>
    <xf numFmtId="178" fontId="10" fillId="5" borderId="36" xfId="0" applyNumberFormat="1" applyFont="1" applyFill="1" applyBorder="1" applyAlignment="1" applyProtection="1">
      <alignment horizontal="center" vertical="center"/>
      <protection locked="0"/>
    </xf>
    <xf numFmtId="178" fontId="10" fillId="6" borderId="36" xfId="0" applyNumberFormat="1" applyFont="1" applyFill="1" applyBorder="1" applyAlignment="1" applyProtection="1">
      <alignment horizontal="center" vertical="center"/>
      <protection locked="0"/>
    </xf>
    <xf numFmtId="177" fontId="10" fillId="0" borderId="39" xfId="0" applyNumberFormat="1" applyFont="1" applyBorder="1" applyAlignment="1">
      <alignment horizontal="center" vertical="center" shrinkToFit="1"/>
    </xf>
    <xf numFmtId="0" fontId="16" fillId="0" borderId="47" xfId="0" applyFont="1" applyBorder="1" applyAlignment="1" applyProtection="1">
      <alignment horizontal="center" vertical="center" wrapText="1"/>
      <protection locked="0"/>
    </xf>
    <xf numFmtId="178" fontId="10" fillId="5" borderId="38" xfId="0" applyNumberFormat="1" applyFont="1" applyFill="1" applyBorder="1" applyAlignment="1" applyProtection="1">
      <alignment horizontal="center" vertical="center"/>
      <protection locked="0"/>
    </xf>
    <xf numFmtId="178" fontId="34" fillId="0" borderId="42" xfId="0" applyNumberFormat="1" applyFont="1" applyBorder="1" applyAlignment="1" applyProtection="1">
      <alignment horizontal="center" vertical="center"/>
      <protection locked="0"/>
    </xf>
    <xf numFmtId="178" fontId="10" fillId="0" borderId="39" xfId="0" applyNumberFormat="1" applyFont="1" applyBorder="1" applyAlignment="1" applyProtection="1">
      <alignment horizontal="center" vertical="center" shrinkToFit="1"/>
      <protection locked="0"/>
    </xf>
    <xf numFmtId="176" fontId="25" fillId="11" borderId="88" xfId="0" applyNumberFormat="1" applyFont="1" applyFill="1" applyBorder="1" applyAlignment="1">
      <alignment horizontal="center" vertical="center" shrinkToFit="1"/>
    </xf>
    <xf numFmtId="178" fontId="10" fillId="5" borderId="38" xfId="0" applyNumberFormat="1" applyFont="1" applyFill="1" applyBorder="1" applyAlignment="1" applyProtection="1">
      <alignment horizontal="center" vertical="center" shrinkToFit="1"/>
      <protection locked="0"/>
    </xf>
    <xf numFmtId="41" fontId="10" fillId="10" borderId="38" xfId="0" applyNumberFormat="1" applyFont="1" applyFill="1" applyBorder="1" applyAlignment="1">
      <alignment horizontal="center" vertical="center" shrinkToFit="1"/>
    </xf>
    <xf numFmtId="41" fontId="10" fillId="5" borderId="49" xfId="0" applyNumberFormat="1" applyFont="1" applyFill="1" applyBorder="1" applyAlignment="1">
      <alignment horizontal="center" vertical="center" shrinkToFit="1"/>
    </xf>
    <xf numFmtId="178" fontId="10" fillId="5" borderId="54" xfId="0" applyNumberFormat="1" applyFont="1" applyFill="1" applyBorder="1" applyAlignment="1" applyProtection="1">
      <alignment horizontal="center" vertical="center"/>
      <protection locked="0"/>
    </xf>
    <xf numFmtId="178" fontId="10" fillId="10" borderId="123" xfId="0" applyNumberFormat="1" applyFont="1" applyFill="1" applyBorder="1" applyAlignment="1">
      <alignment horizontal="center" vertical="center" shrinkToFit="1"/>
    </xf>
    <xf numFmtId="178" fontId="10" fillId="5" borderId="24" xfId="0" applyNumberFormat="1" applyFont="1" applyFill="1" applyBorder="1" applyAlignment="1" applyProtection="1">
      <alignment horizontal="center" vertical="center" shrinkToFit="1"/>
      <protection locked="0"/>
    </xf>
    <xf numFmtId="41" fontId="10" fillId="5" borderId="50" xfId="0" applyNumberFormat="1" applyFont="1" applyFill="1" applyBorder="1" applyAlignment="1">
      <alignment horizontal="center" vertical="center" shrinkToFit="1"/>
    </xf>
    <xf numFmtId="178" fontId="10" fillId="8" borderId="53" xfId="0" applyNumberFormat="1" applyFont="1" applyFill="1" applyBorder="1" applyAlignment="1" applyProtection="1">
      <alignment horizontal="center" vertical="center"/>
      <protection locked="0"/>
    </xf>
    <xf numFmtId="178" fontId="10" fillId="11" borderId="124" xfId="0" applyNumberFormat="1" applyFont="1" applyFill="1" applyBorder="1" applyAlignment="1">
      <alignment horizontal="center" vertical="center" shrinkToFit="1"/>
    </xf>
    <xf numFmtId="178" fontId="10" fillId="8" borderId="53" xfId="0" applyNumberFormat="1" applyFont="1" applyFill="1" applyBorder="1" applyAlignment="1">
      <alignment horizontal="center" vertical="center" shrinkToFit="1"/>
    </xf>
    <xf numFmtId="178" fontId="10" fillId="8" borderId="41" xfId="0" applyNumberFormat="1" applyFont="1" applyFill="1" applyBorder="1" applyAlignment="1">
      <alignment horizontal="center" vertical="center" shrinkToFit="1"/>
    </xf>
    <xf numFmtId="178" fontId="10" fillId="8" borderId="80" xfId="0" applyNumberFormat="1" applyFont="1" applyFill="1" applyBorder="1" applyAlignment="1">
      <alignment horizontal="center" vertical="center" shrinkToFit="1"/>
    </xf>
    <xf numFmtId="178" fontId="10" fillId="11" borderId="119" xfId="0" applyNumberFormat="1" applyFont="1" applyFill="1" applyBorder="1" applyAlignment="1">
      <alignment horizontal="center" vertical="center" shrinkToFit="1"/>
    </xf>
    <xf numFmtId="41" fontId="10" fillId="0" borderId="41" xfId="0" applyNumberFormat="1" applyFont="1" applyBorder="1" applyAlignment="1">
      <alignment horizontal="center" vertical="center" shrinkToFit="1"/>
    </xf>
    <xf numFmtId="0" fontId="10" fillId="10" borderId="123" xfId="0" applyFont="1" applyFill="1" applyBorder="1" applyAlignment="1">
      <alignment horizontal="center" vertical="center" shrinkToFit="1"/>
    </xf>
    <xf numFmtId="0" fontId="10" fillId="8" borderId="10" xfId="0" applyFont="1" applyFill="1" applyBorder="1" applyAlignment="1">
      <alignment horizontal="center" vertical="center" shrinkToFit="1"/>
    </xf>
    <xf numFmtId="0" fontId="10" fillId="5" borderId="50" xfId="0" applyFont="1" applyFill="1" applyBorder="1" applyAlignment="1">
      <alignment horizontal="center" vertical="center" shrinkToFit="1"/>
    </xf>
    <xf numFmtId="0" fontId="19" fillId="0" borderId="42" xfId="0" applyFont="1" applyBorder="1" applyAlignment="1">
      <alignment horizontal="center" vertical="center"/>
    </xf>
    <xf numFmtId="0" fontId="19" fillId="8" borderId="55" xfId="0" applyFont="1" applyFill="1" applyBorder="1" applyAlignment="1">
      <alignment horizontal="center" vertical="center" shrinkToFit="1"/>
    </xf>
    <xf numFmtId="0" fontId="19" fillId="8" borderId="52" xfId="0" applyFont="1" applyFill="1" applyBorder="1" applyAlignment="1">
      <alignment horizontal="center" vertical="center" shrinkToFit="1"/>
    </xf>
    <xf numFmtId="0" fontId="37" fillId="10" borderId="141" xfId="0" applyFont="1" applyFill="1" applyBorder="1" applyAlignment="1" applyProtection="1">
      <alignment horizontal="center" vertical="center" shrinkToFit="1"/>
      <protection locked="0"/>
    </xf>
    <xf numFmtId="41" fontId="10" fillId="0" borderId="49" xfId="0" applyNumberFormat="1" applyFont="1" applyBorder="1" applyAlignment="1" applyProtection="1">
      <alignment horizontal="right" vertical="center" shrinkToFit="1"/>
      <protection locked="0"/>
    </xf>
    <xf numFmtId="41" fontId="10" fillId="11" borderId="47" xfId="0" applyNumberFormat="1" applyFont="1" applyFill="1" applyBorder="1" applyAlignment="1" applyProtection="1">
      <alignment horizontal="right" vertical="center" shrinkToFit="1"/>
      <protection locked="0"/>
    </xf>
    <xf numFmtId="41" fontId="10" fillId="0" borderId="47" xfId="0" applyNumberFormat="1" applyFont="1" applyBorder="1" applyAlignment="1" applyProtection="1">
      <alignment horizontal="right" vertical="center" shrinkToFit="1"/>
      <protection locked="0"/>
    </xf>
    <xf numFmtId="178" fontId="10" fillId="10" borderId="129" xfId="0" applyNumberFormat="1" applyFont="1" applyFill="1" applyBorder="1" applyAlignment="1">
      <alignment horizontal="center" vertical="center" shrinkToFit="1"/>
    </xf>
    <xf numFmtId="41" fontId="10" fillId="10" borderId="17" xfId="0" applyNumberFormat="1" applyFont="1" applyFill="1" applyBorder="1" applyAlignment="1">
      <alignment horizontal="center" vertical="center" shrinkToFit="1"/>
    </xf>
    <xf numFmtId="41" fontId="10" fillId="5" borderId="16" xfId="0" applyNumberFormat="1" applyFont="1" applyFill="1" applyBorder="1" applyAlignment="1">
      <alignment horizontal="center" vertical="center" shrinkToFit="1"/>
    </xf>
    <xf numFmtId="41" fontId="10" fillId="0" borderId="128" xfId="0" applyNumberFormat="1" applyFont="1" applyBorder="1" applyAlignment="1">
      <alignment horizontal="center" vertical="center" shrinkToFit="1"/>
    </xf>
    <xf numFmtId="41" fontId="10" fillId="5" borderId="9" xfId="0" applyNumberFormat="1" applyFont="1" applyFill="1" applyBorder="1" applyAlignment="1">
      <alignment horizontal="center" vertical="center" shrinkToFit="1"/>
    </xf>
    <xf numFmtId="41" fontId="10" fillId="5" borderId="24" xfId="0" applyNumberFormat="1" applyFont="1" applyFill="1" applyBorder="1" applyAlignment="1">
      <alignment horizontal="center" vertical="center" shrinkToFit="1"/>
    </xf>
    <xf numFmtId="41" fontId="10" fillId="0" borderId="130" xfId="0" applyNumberFormat="1" applyFont="1" applyBorder="1" applyAlignment="1">
      <alignment horizontal="center" vertical="center" shrinkToFit="1"/>
    </xf>
    <xf numFmtId="0" fontId="10" fillId="0" borderId="131" xfId="0" applyFont="1" applyBorder="1" applyAlignment="1">
      <alignment horizontal="center" vertical="center" shrinkToFit="1"/>
    </xf>
    <xf numFmtId="0" fontId="12" fillId="9" borderId="47" xfId="0" applyFont="1" applyFill="1" applyBorder="1" applyAlignment="1">
      <alignment horizontal="center" vertical="center" wrapText="1"/>
    </xf>
    <xf numFmtId="0" fontId="12" fillId="9" borderId="47" xfId="0" applyFont="1" applyFill="1" applyBorder="1" applyAlignment="1">
      <alignment horizontal="center" vertical="center"/>
    </xf>
    <xf numFmtId="0" fontId="12" fillId="9" borderId="52" xfId="0" applyFont="1" applyFill="1" applyBorder="1" applyAlignment="1">
      <alignment horizontal="center" vertical="center"/>
    </xf>
    <xf numFmtId="176" fontId="10" fillId="10" borderId="38" xfId="0" applyNumberFormat="1" applyFont="1" applyFill="1" applyBorder="1" applyAlignment="1">
      <alignment horizontal="center" vertical="center" shrinkToFit="1"/>
    </xf>
    <xf numFmtId="0" fontId="11" fillId="2" borderId="41" xfId="0" applyFont="1" applyFill="1" applyBorder="1" applyAlignment="1">
      <alignment horizontal="center" vertical="center" shrinkToFit="1"/>
    </xf>
    <xf numFmtId="41" fontId="11" fillId="2" borderId="19" xfId="0" applyNumberFormat="1" applyFont="1" applyFill="1" applyBorder="1" applyAlignment="1">
      <alignment horizontal="center" vertical="center"/>
    </xf>
    <xf numFmtId="178" fontId="10" fillId="3" borderId="17" xfId="0" applyNumberFormat="1" applyFont="1" applyFill="1" applyBorder="1" applyAlignment="1">
      <alignment horizontal="center" vertical="center" shrinkToFit="1"/>
    </xf>
    <xf numFmtId="178" fontId="10" fillId="6" borderId="8" xfId="0" applyNumberFormat="1" applyFont="1" applyFill="1" applyBorder="1" applyAlignment="1">
      <alignment horizontal="center" vertical="center" shrinkToFit="1"/>
    </xf>
    <xf numFmtId="178" fontId="24" fillId="10" borderId="125" xfId="5" applyNumberFormat="1" applyFont="1" applyFill="1" applyBorder="1" applyAlignment="1" applyProtection="1">
      <alignment horizontal="center" vertical="center" shrinkToFit="1"/>
    </xf>
    <xf numFmtId="178" fontId="10" fillId="10" borderId="126" xfId="0" applyNumberFormat="1" applyFont="1" applyFill="1" applyBorder="1" applyAlignment="1">
      <alignment horizontal="center" vertical="center" shrinkToFit="1"/>
    </xf>
    <xf numFmtId="178" fontId="10" fillId="3" borderId="16" xfId="0" applyNumberFormat="1" applyFont="1" applyFill="1" applyBorder="1" applyAlignment="1">
      <alignment horizontal="center" vertical="center" shrinkToFit="1"/>
    </xf>
    <xf numFmtId="178" fontId="10" fillId="6" borderId="24" xfId="0" applyNumberFormat="1" applyFont="1" applyFill="1" applyBorder="1" applyAlignment="1">
      <alignment horizontal="center" vertical="center" shrinkToFit="1"/>
    </xf>
    <xf numFmtId="178" fontId="10" fillId="3" borderId="24" xfId="0" applyNumberFormat="1" applyFont="1" applyFill="1" applyBorder="1" applyAlignment="1">
      <alignment horizontal="center" vertical="center" shrinkToFit="1"/>
    </xf>
    <xf numFmtId="0" fontId="11" fillId="2" borderId="9" xfId="0" applyFont="1" applyFill="1" applyBorder="1" applyAlignment="1">
      <alignment horizontal="center" vertical="center"/>
    </xf>
    <xf numFmtId="178" fontId="10" fillId="3" borderId="9" xfId="0" applyNumberFormat="1" applyFont="1" applyFill="1" applyBorder="1" applyAlignment="1">
      <alignment horizontal="center" vertical="center" shrinkToFit="1"/>
    </xf>
    <xf numFmtId="178" fontId="10" fillId="3" borderId="43" xfId="0" applyNumberFormat="1" applyFont="1" applyFill="1" applyBorder="1" applyAlignment="1">
      <alignment horizontal="center" vertical="center" shrinkToFit="1"/>
    </xf>
    <xf numFmtId="0" fontId="11" fillId="2" borderId="125" xfId="0" applyFont="1" applyFill="1" applyBorder="1" applyAlignment="1">
      <alignment horizontal="center" vertical="center"/>
    </xf>
    <xf numFmtId="178" fontId="10" fillId="0" borderId="125" xfId="0" applyNumberFormat="1" applyFont="1" applyBorder="1" applyAlignment="1">
      <alignment horizontal="center" vertical="center" shrinkToFit="1"/>
    </xf>
    <xf numFmtId="178" fontId="11" fillId="2" borderId="125" xfId="0" applyNumberFormat="1" applyFont="1" applyFill="1" applyBorder="1" applyAlignment="1">
      <alignment horizontal="center" vertical="center"/>
    </xf>
    <xf numFmtId="178" fontId="10" fillId="0" borderId="126" xfId="0" applyNumberFormat="1" applyFont="1" applyBorder="1" applyAlignment="1">
      <alignment horizontal="center" vertical="center" shrinkToFit="1"/>
    </xf>
    <xf numFmtId="41" fontId="10" fillId="0" borderId="122" xfId="0" applyNumberFormat="1" applyFont="1" applyBorder="1" applyAlignment="1">
      <alignment horizontal="center" vertical="center" shrinkToFit="1"/>
    </xf>
    <xf numFmtId="0" fontId="10" fillId="0" borderId="152" xfId="0" applyFont="1" applyBorder="1" applyAlignment="1">
      <alignment horizontal="center" vertical="center" shrinkToFit="1"/>
    </xf>
    <xf numFmtId="41" fontId="10" fillId="0" borderId="153" xfId="0" applyNumberFormat="1" applyFont="1" applyBorder="1" applyAlignment="1">
      <alignment horizontal="center" vertical="center" shrinkToFit="1"/>
    </xf>
    <xf numFmtId="41" fontId="10" fillId="0" borderId="106" xfId="0" applyNumberFormat="1" applyFont="1" applyBorder="1" applyAlignment="1">
      <alignment horizontal="center" vertical="center" shrinkToFit="1"/>
    </xf>
    <xf numFmtId="41" fontId="10" fillId="0" borderId="118" xfId="0" applyNumberFormat="1" applyFont="1" applyBorder="1" applyAlignment="1">
      <alignment horizontal="center" vertical="center" shrinkToFit="1"/>
    </xf>
    <xf numFmtId="0" fontId="12" fillId="9" borderId="42" xfId="0" applyFont="1" applyFill="1" applyBorder="1" applyAlignment="1">
      <alignment horizontal="center" vertical="center"/>
    </xf>
    <xf numFmtId="178" fontId="10" fillId="3" borderId="42" xfId="0" applyNumberFormat="1" applyFont="1" applyFill="1" applyBorder="1" applyAlignment="1">
      <alignment horizontal="center" vertical="center"/>
    </xf>
    <xf numFmtId="0" fontId="11" fillId="2" borderId="55" xfId="0" applyFont="1" applyFill="1" applyBorder="1" applyAlignment="1">
      <alignment horizontal="center" vertical="center" shrinkToFit="1"/>
    </xf>
    <xf numFmtId="178" fontId="10" fillId="3" borderId="13" xfId="0" applyNumberFormat="1" applyFont="1" applyFill="1" applyBorder="1" applyAlignment="1">
      <alignment horizontal="center" vertical="center" shrinkToFit="1"/>
    </xf>
    <xf numFmtId="178" fontId="10" fillId="3" borderId="47" xfId="0" applyNumberFormat="1" applyFont="1" applyFill="1" applyBorder="1" applyAlignment="1">
      <alignment horizontal="center" vertical="center" shrinkToFit="1"/>
    </xf>
    <xf numFmtId="178" fontId="10" fillId="3" borderId="52" xfId="0" applyNumberFormat="1" applyFont="1" applyFill="1" applyBorder="1" applyAlignment="1">
      <alignment horizontal="center" vertical="center" shrinkToFit="1"/>
    </xf>
    <xf numFmtId="178" fontId="10" fillId="3" borderId="81" xfId="0" applyNumberFormat="1" applyFont="1" applyFill="1" applyBorder="1" applyAlignment="1">
      <alignment horizontal="center" vertical="center" shrinkToFit="1"/>
    </xf>
    <xf numFmtId="178" fontId="11" fillId="2" borderId="38" xfId="0" applyNumberFormat="1" applyFont="1" applyFill="1" applyBorder="1" applyAlignment="1">
      <alignment horizontal="center" vertical="center"/>
    </xf>
    <xf numFmtId="178" fontId="11" fillId="2" borderId="11" xfId="0" applyNumberFormat="1" applyFont="1" applyFill="1" applyBorder="1" applyAlignment="1">
      <alignment horizontal="center" vertical="center"/>
    </xf>
    <xf numFmtId="178" fontId="11" fillId="2" borderId="49" xfId="0" applyNumberFormat="1" applyFont="1" applyFill="1" applyBorder="1" applyAlignment="1">
      <alignment horizontal="center" vertical="center"/>
    </xf>
    <xf numFmtId="178" fontId="11" fillId="2" borderId="129" xfId="0" applyNumberFormat="1" applyFont="1" applyFill="1" applyBorder="1" applyAlignment="1">
      <alignment horizontal="center" vertical="center"/>
    </xf>
    <xf numFmtId="0" fontId="11" fillId="2" borderId="53" xfId="0" applyFont="1" applyFill="1" applyBorder="1" applyAlignment="1">
      <alignment horizontal="center" vertical="center"/>
    </xf>
    <xf numFmtId="0" fontId="11" fillId="2" borderId="41" xfId="0" applyFont="1" applyFill="1" applyBorder="1" applyAlignment="1">
      <alignment horizontal="center" vertical="center"/>
    </xf>
    <xf numFmtId="0" fontId="11" fillId="2" borderId="80" xfId="0" applyFont="1" applyFill="1" applyBorder="1" applyAlignment="1">
      <alignment horizontal="center" vertical="center"/>
    </xf>
    <xf numFmtId="0" fontId="11" fillId="2" borderId="124" xfId="0" applyFont="1" applyFill="1" applyBorder="1" applyAlignment="1">
      <alignment horizontal="center" vertical="center"/>
    </xf>
    <xf numFmtId="178" fontId="28" fillId="11" borderId="125" xfId="0" applyNumberFormat="1" applyFont="1" applyFill="1" applyBorder="1" applyAlignment="1">
      <alignment horizontal="center" vertical="center"/>
    </xf>
    <xf numFmtId="41" fontId="10" fillId="0" borderId="10" xfId="0" applyNumberFormat="1" applyFont="1" applyBorder="1" applyAlignment="1">
      <alignment horizontal="center" vertical="center" shrinkToFit="1"/>
    </xf>
    <xf numFmtId="0" fontId="33" fillId="11" borderId="92" xfId="0" applyFont="1" applyFill="1" applyBorder="1" applyAlignment="1">
      <alignment horizontal="center" vertical="center" wrapText="1"/>
    </xf>
    <xf numFmtId="178" fontId="10" fillId="0" borderId="42" xfId="0" applyNumberFormat="1" applyFont="1" applyBorder="1" applyAlignment="1">
      <alignment horizontal="center" vertical="center" shrinkToFit="1"/>
    </xf>
    <xf numFmtId="178" fontId="9" fillId="0" borderId="42" xfId="0" applyNumberFormat="1" applyFont="1" applyBorder="1" applyAlignment="1">
      <alignment horizontal="center" vertical="center" shrinkToFit="1"/>
    </xf>
    <xf numFmtId="0" fontId="19" fillId="0" borderId="10" xfId="0" applyFont="1" applyBorder="1" applyAlignment="1">
      <alignment horizontal="center" vertical="center" shrinkToFit="1"/>
    </xf>
    <xf numFmtId="0" fontId="16" fillId="0" borderId="10" xfId="0" applyFont="1" applyBorder="1" applyAlignment="1">
      <alignment horizontal="center" vertical="center" shrinkToFit="1"/>
    </xf>
    <xf numFmtId="177" fontId="10" fillId="0" borderId="39" xfId="0" applyNumberFormat="1" applyFont="1" applyBorder="1" applyAlignment="1">
      <alignment horizontal="center" vertical="center" shrinkToFit="1"/>
    </xf>
    <xf numFmtId="177" fontId="10" fillId="0" borderId="42" xfId="0" applyNumberFormat="1" applyFont="1" applyBorder="1" applyAlignment="1">
      <alignment horizontal="center" vertical="center" shrinkToFit="1"/>
    </xf>
    <xf numFmtId="41" fontId="10" fillId="0" borderId="137" xfId="0" applyNumberFormat="1" applyFont="1" applyBorder="1" applyAlignment="1">
      <alignment horizontal="center" vertical="center" shrinkToFit="1"/>
    </xf>
    <xf numFmtId="177" fontId="10" fillId="7" borderId="126" xfId="0" applyNumberFormat="1" applyFont="1" applyFill="1" applyBorder="1" applyAlignment="1">
      <alignment horizontal="center" vertical="center" shrinkToFit="1"/>
    </xf>
    <xf numFmtId="178" fontId="10" fillId="11" borderId="124" xfId="0" applyNumberFormat="1" applyFont="1" applyFill="1" applyBorder="1" applyAlignment="1">
      <alignment horizontal="center" vertical="center" shrinkToFit="1"/>
    </xf>
    <xf numFmtId="178" fontId="10" fillId="8" borderId="41" xfId="0" applyNumberFormat="1" applyFont="1" applyFill="1" applyBorder="1" applyAlignment="1" applyProtection="1">
      <alignment horizontal="center" vertical="center"/>
      <protection locked="0"/>
    </xf>
    <xf numFmtId="178" fontId="10" fillId="5" borderId="11" xfId="0" applyNumberFormat="1" applyFont="1" applyFill="1" applyBorder="1" applyAlignment="1" applyProtection="1">
      <alignment horizontal="center" vertical="center"/>
      <protection locked="0"/>
    </xf>
    <xf numFmtId="178" fontId="10" fillId="5" borderId="10" xfId="0" applyNumberFormat="1" applyFont="1" applyFill="1" applyBorder="1" applyAlignment="1" applyProtection="1">
      <alignment horizontal="center" vertical="center"/>
      <protection locked="0"/>
    </xf>
    <xf numFmtId="178" fontId="10" fillId="5" borderId="3" xfId="0" applyNumberFormat="1" applyFont="1" applyFill="1" applyBorder="1" applyAlignment="1" applyProtection="1">
      <alignment horizontal="center" vertical="center"/>
      <protection locked="0"/>
    </xf>
    <xf numFmtId="178" fontId="10" fillId="6" borderId="3" xfId="0" applyNumberFormat="1" applyFont="1" applyFill="1" applyBorder="1" applyAlignment="1" applyProtection="1">
      <alignment horizontal="center" vertical="center"/>
      <protection locked="0"/>
    </xf>
    <xf numFmtId="178" fontId="10" fillId="0" borderId="42" xfId="0" applyNumberFormat="1" applyFont="1" applyBorder="1" applyAlignment="1" applyProtection="1">
      <alignment horizontal="center" vertical="center" shrinkToFit="1"/>
      <protection locked="0"/>
    </xf>
    <xf numFmtId="178" fontId="10" fillId="10" borderId="125" xfId="0" applyNumberFormat="1" applyFont="1" applyFill="1" applyBorder="1" applyAlignment="1">
      <alignment horizontal="center" vertical="center" shrinkToFit="1"/>
    </xf>
    <xf numFmtId="178" fontId="10" fillId="0" borderId="36" xfId="0" applyNumberFormat="1" applyFont="1" applyBorder="1" applyAlignment="1" applyProtection="1">
      <alignment horizontal="center" vertical="center" shrinkToFit="1"/>
      <protection locked="0"/>
    </xf>
    <xf numFmtId="178" fontId="10" fillId="0" borderId="3" xfId="0" applyNumberFormat="1" applyFont="1" applyBorder="1" applyAlignment="1" applyProtection="1">
      <alignment horizontal="center" vertical="center" shrinkToFit="1"/>
      <protection locked="0"/>
    </xf>
    <xf numFmtId="41" fontId="10" fillId="0" borderId="137" xfId="0" applyNumberFormat="1" applyFont="1" applyBorder="1" applyAlignment="1">
      <alignment horizontal="center" vertical="center" shrinkToFit="1"/>
    </xf>
    <xf numFmtId="41" fontId="10" fillId="0" borderId="71" xfId="0" applyNumberFormat="1" applyFont="1" applyBorder="1" applyAlignment="1">
      <alignment horizontal="center" vertical="center" shrinkToFit="1"/>
    </xf>
    <xf numFmtId="0" fontId="19" fillId="0" borderId="55" xfId="0" applyFont="1" applyBorder="1" applyAlignment="1">
      <alignment horizontal="center" vertical="center" shrinkToFit="1"/>
    </xf>
    <xf numFmtId="0" fontId="0" fillId="0" borderId="47" xfId="0" applyBorder="1" applyAlignment="1">
      <alignment vertical="center" shrinkToFit="1"/>
    </xf>
    <xf numFmtId="0" fontId="0" fillId="0" borderId="52" xfId="0" applyBorder="1" applyAlignment="1">
      <alignment vertical="center" shrinkToFit="1"/>
    </xf>
    <xf numFmtId="177" fontId="10" fillId="7" borderId="124" xfId="0" applyNumberFormat="1" applyFont="1" applyFill="1" applyBorder="1" applyAlignment="1">
      <alignment horizontal="center" vertical="center" shrinkToFit="1"/>
    </xf>
    <xf numFmtId="177" fontId="10" fillId="7" borderId="126" xfId="0" applyNumberFormat="1" applyFont="1" applyFill="1" applyBorder="1" applyAlignment="1">
      <alignment horizontal="center" vertical="center" shrinkToFit="1"/>
    </xf>
    <xf numFmtId="178" fontId="10" fillId="8" borderId="80" xfId="0" applyNumberFormat="1" applyFont="1" applyFill="1" applyBorder="1" applyAlignment="1">
      <alignment horizontal="center" vertical="center"/>
    </xf>
    <xf numFmtId="178" fontId="10" fillId="8" borderId="43" xfId="0" applyNumberFormat="1" applyFont="1" applyFill="1" applyBorder="1" applyAlignment="1">
      <alignment horizontal="center" vertical="center"/>
    </xf>
    <xf numFmtId="178" fontId="10" fillId="11" borderId="124" xfId="0" applyNumberFormat="1" applyFont="1" applyFill="1" applyBorder="1" applyAlignment="1">
      <alignment horizontal="center" vertical="center" shrinkToFit="1"/>
    </xf>
    <xf numFmtId="178" fontId="10" fillId="11" borderId="126" xfId="0" applyNumberFormat="1" applyFont="1" applyFill="1" applyBorder="1" applyAlignment="1">
      <alignment horizontal="center" vertical="center" shrinkToFit="1"/>
    </xf>
    <xf numFmtId="41" fontId="10" fillId="0" borderId="135" xfId="0" applyNumberFormat="1" applyFont="1" applyBorder="1" applyAlignment="1">
      <alignment horizontal="center" vertical="center" shrinkToFit="1"/>
    </xf>
    <xf numFmtId="41" fontId="10" fillId="0" borderId="66" xfId="0" applyNumberFormat="1" applyFont="1" applyBorder="1" applyAlignment="1">
      <alignment horizontal="center" vertical="center" shrinkToFit="1"/>
    </xf>
    <xf numFmtId="41" fontId="10" fillId="0" borderId="136" xfId="0" applyNumberFormat="1" applyFont="1" applyBorder="1" applyAlignment="1">
      <alignment horizontal="center" vertical="center" shrinkToFit="1"/>
    </xf>
    <xf numFmtId="41" fontId="10" fillId="0" borderId="68" xfId="0" applyNumberFormat="1" applyFont="1" applyBorder="1" applyAlignment="1">
      <alignment horizontal="center" vertical="center" shrinkToFit="1"/>
    </xf>
    <xf numFmtId="177" fontId="10" fillId="0" borderId="41" xfId="0" applyNumberFormat="1" applyFont="1" applyBorder="1" applyAlignment="1">
      <alignment horizontal="center" vertical="center" shrinkToFit="1"/>
    </xf>
    <xf numFmtId="177" fontId="10" fillId="0" borderId="42" xfId="0" applyNumberFormat="1" applyFont="1" applyBorder="1" applyAlignment="1">
      <alignment horizontal="center" vertical="center" shrinkToFit="1"/>
    </xf>
    <xf numFmtId="177" fontId="10" fillId="0" borderId="41" xfId="0" applyNumberFormat="1" applyFont="1" applyBorder="1" applyAlignment="1">
      <alignment horizontal="center" vertical="center"/>
    </xf>
    <xf numFmtId="177" fontId="10" fillId="0" borderId="42" xfId="0" applyNumberFormat="1" applyFont="1" applyBorder="1" applyAlignment="1">
      <alignment horizontal="center" vertical="center"/>
    </xf>
    <xf numFmtId="177" fontId="10" fillId="0" borderId="80" xfId="0" applyNumberFormat="1" applyFont="1" applyBorder="1" applyAlignment="1">
      <alignment horizontal="center" vertical="center"/>
    </xf>
    <xf numFmtId="177" fontId="10" fillId="0" borderId="43" xfId="0" applyNumberFormat="1" applyFont="1" applyBorder="1" applyAlignment="1">
      <alignment horizontal="center" vertical="center"/>
    </xf>
    <xf numFmtId="177" fontId="10" fillId="0" borderId="53" xfId="0" applyNumberFormat="1" applyFont="1" applyBorder="1" applyAlignment="1">
      <alignment horizontal="center" vertical="center" shrinkToFit="1"/>
    </xf>
    <xf numFmtId="177" fontId="10" fillId="0" borderId="39" xfId="0" applyNumberFormat="1" applyFont="1" applyBorder="1" applyAlignment="1">
      <alignment horizontal="center" vertical="center" shrinkToFit="1"/>
    </xf>
    <xf numFmtId="0" fontId="14" fillId="10" borderId="124" xfId="0" applyFont="1" applyFill="1" applyBorder="1" applyAlignment="1">
      <alignment horizontal="center" vertical="center" wrapText="1" shrinkToFit="1"/>
    </xf>
    <xf numFmtId="0" fontId="14" fillId="10" borderId="125" xfId="0" applyFont="1" applyFill="1" applyBorder="1" applyAlignment="1">
      <alignment horizontal="center" vertical="center" shrinkToFit="1"/>
    </xf>
    <xf numFmtId="0" fontId="14" fillId="10" borderId="123" xfId="0" applyFont="1" applyFill="1" applyBorder="1" applyAlignment="1">
      <alignment horizontal="center" vertical="center" shrinkToFit="1"/>
    </xf>
    <xf numFmtId="176" fontId="10" fillId="10" borderId="124" xfId="0" applyNumberFormat="1" applyFont="1" applyFill="1" applyBorder="1" applyAlignment="1">
      <alignment horizontal="center" vertical="center" shrinkToFit="1"/>
    </xf>
    <xf numFmtId="176" fontId="10" fillId="10" borderId="126" xfId="0" applyNumberFormat="1" applyFont="1" applyFill="1" applyBorder="1" applyAlignment="1">
      <alignment horizontal="center" vertical="center" shrinkToFit="1"/>
    </xf>
    <xf numFmtId="0" fontId="19" fillId="0" borderId="53" xfId="0" applyFont="1" applyBorder="1" applyAlignment="1">
      <alignment horizontal="center" vertical="center" wrapText="1" shrinkToFit="1"/>
    </xf>
    <xf numFmtId="0" fontId="19" fillId="0" borderId="41" xfId="0" applyFont="1" applyBorder="1" applyAlignment="1">
      <alignment horizontal="center" vertical="center" shrinkToFit="1"/>
    </xf>
    <xf numFmtId="0" fontId="19" fillId="0" borderId="109" xfId="0" applyFont="1" applyBorder="1" applyAlignment="1">
      <alignment horizontal="center" vertical="center" shrinkToFit="1"/>
    </xf>
    <xf numFmtId="0" fontId="19" fillId="0" borderId="44" xfId="0" applyFont="1" applyBorder="1" applyAlignment="1">
      <alignment horizontal="center" vertical="center" shrinkToFit="1"/>
    </xf>
    <xf numFmtId="0" fontId="16" fillId="0" borderId="36" xfId="0" applyFont="1" applyBorder="1" applyAlignment="1">
      <alignment horizontal="center" vertical="center" shrinkToFit="1"/>
    </xf>
    <xf numFmtId="0" fontId="16" fillId="0" borderId="54" xfId="0" applyFont="1" applyBorder="1" applyAlignment="1">
      <alignment horizontal="center" vertical="center" shrinkToFit="1"/>
    </xf>
    <xf numFmtId="178" fontId="10" fillId="0" borderId="38" xfId="0" applyNumberFormat="1" applyFont="1" applyBorder="1" applyAlignment="1">
      <alignment horizontal="center" vertical="center" shrinkToFit="1"/>
    </xf>
    <xf numFmtId="178" fontId="0" fillId="0" borderId="11" xfId="0" applyNumberFormat="1" applyBorder="1" applyAlignment="1">
      <alignment horizontal="center" vertical="center" shrinkToFit="1"/>
    </xf>
    <xf numFmtId="0" fontId="10" fillId="5" borderId="3" xfId="0" applyFont="1" applyFill="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16" fillId="0" borderId="3" xfId="0" applyFont="1" applyBorder="1" applyAlignment="1">
      <alignment horizontal="center" vertical="center" shrinkToFit="1"/>
    </xf>
    <xf numFmtId="0" fontId="16" fillId="0" borderId="10" xfId="0" applyFont="1" applyBorder="1" applyAlignment="1">
      <alignment horizontal="center" vertical="center" shrinkToFit="1"/>
    </xf>
    <xf numFmtId="0" fontId="6" fillId="0" borderId="59" xfId="0" applyFont="1" applyBorder="1" applyAlignment="1">
      <alignment horizontal="left" vertical="center" wrapText="1"/>
    </xf>
    <xf numFmtId="0" fontId="6" fillId="0" borderId="115" xfId="0" applyFont="1" applyBorder="1" applyAlignment="1">
      <alignment horizontal="left" vertical="center" wrapText="1"/>
    </xf>
    <xf numFmtId="0" fontId="6" fillId="0" borderId="110" xfId="0" applyFont="1" applyBorder="1" applyAlignment="1">
      <alignment horizontal="left" vertical="center" wrapText="1"/>
    </xf>
    <xf numFmtId="0" fontId="10" fillId="0" borderId="11" xfId="0" applyFont="1" applyBorder="1" applyAlignment="1">
      <alignment horizontal="center" vertical="center" shrinkToFit="1"/>
    </xf>
    <xf numFmtId="0" fontId="0" fillId="0" borderId="3" xfId="0" applyBorder="1" applyAlignment="1">
      <alignment horizontal="center" vertical="center" shrinkToFit="1"/>
    </xf>
    <xf numFmtId="0" fontId="0" fillId="0" borderId="8" xfId="0" applyBorder="1" applyAlignment="1">
      <alignment horizontal="center" vertical="center" shrinkToFit="1"/>
    </xf>
    <xf numFmtId="0" fontId="0" fillId="0" borderId="105" xfId="0" applyBorder="1" applyAlignment="1">
      <alignment horizontal="center" vertical="center" shrinkToFit="1"/>
    </xf>
    <xf numFmtId="3" fontId="10" fillId="0" borderId="11" xfId="5" applyNumberFormat="1" applyFont="1" applyBorder="1" applyAlignment="1">
      <alignment horizontal="center" vertical="center" shrinkToFit="1"/>
    </xf>
    <xf numFmtId="3" fontId="0" fillId="0" borderId="3" xfId="5" applyNumberFormat="1" applyFont="1" applyBorder="1" applyAlignment="1">
      <alignment horizontal="center" vertical="center" shrinkToFit="1"/>
    </xf>
    <xf numFmtId="3" fontId="10" fillId="0" borderId="3" xfId="5" applyNumberFormat="1" applyFont="1" applyBorder="1" applyAlignment="1">
      <alignment horizontal="center" vertical="center" shrinkToFit="1"/>
    </xf>
    <xf numFmtId="3" fontId="0" fillId="0" borderId="10" xfId="5" applyNumberFormat="1" applyFont="1" applyBorder="1" applyAlignment="1">
      <alignment horizontal="center" vertical="center" shrinkToFit="1"/>
    </xf>
    <xf numFmtId="0" fontId="10" fillId="0" borderId="36" xfId="0" applyFont="1" applyBorder="1" applyAlignment="1">
      <alignment horizontal="center" vertical="center" shrinkToFit="1"/>
    </xf>
    <xf numFmtId="0" fontId="10" fillId="0" borderId="54" xfId="0" applyFont="1" applyBorder="1" applyAlignment="1">
      <alignment horizontal="center" vertical="center" shrinkToFit="1"/>
    </xf>
    <xf numFmtId="0" fontId="0" fillId="0" borderId="10" xfId="0" applyBorder="1" applyAlignment="1">
      <alignment horizontal="center" vertical="center" shrinkToFit="1"/>
    </xf>
    <xf numFmtId="0" fontId="14" fillId="0" borderId="139" xfId="0" applyFont="1" applyBorder="1" applyAlignment="1">
      <alignment horizontal="center" vertical="center" wrapText="1" shrinkToFit="1"/>
    </xf>
    <xf numFmtId="0" fontId="14" fillId="0" borderId="116" xfId="0" applyFont="1" applyBorder="1" applyAlignment="1">
      <alignment horizontal="center" vertical="center" wrapText="1" shrinkToFit="1"/>
    </xf>
    <xf numFmtId="0" fontId="19" fillId="0" borderId="140" xfId="0" applyFont="1" applyBorder="1" applyAlignment="1">
      <alignment horizontal="center" vertical="center" shrinkToFit="1"/>
    </xf>
    <xf numFmtId="0" fontId="19" fillId="0" borderId="117" xfId="0" applyFont="1" applyBorder="1" applyAlignment="1">
      <alignment horizontal="center" vertical="center" shrinkToFit="1"/>
    </xf>
    <xf numFmtId="176" fontId="10" fillId="6" borderId="140" xfId="0" applyNumberFormat="1" applyFont="1" applyFill="1" applyBorder="1" applyAlignment="1" applyProtection="1">
      <alignment horizontal="center" vertical="center" shrinkToFit="1"/>
      <protection locked="0"/>
    </xf>
    <xf numFmtId="176" fontId="10" fillId="6" borderId="117" xfId="0" applyNumberFormat="1" applyFont="1" applyFill="1" applyBorder="1" applyAlignment="1" applyProtection="1">
      <alignment horizontal="center" vertical="center" shrinkToFit="1"/>
      <protection locked="0"/>
    </xf>
    <xf numFmtId="178" fontId="10" fillId="0" borderId="140" xfId="0" applyNumberFormat="1" applyFont="1" applyBorder="1" applyAlignment="1">
      <alignment horizontal="center" vertical="center" shrinkToFit="1"/>
    </xf>
    <xf numFmtId="178" fontId="10" fillId="0" borderId="117" xfId="0" applyNumberFormat="1" applyFont="1" applyBorder="1" applyAlignment="1">
      <alignment horizontal="center" vertical="center" shrinkToFit="1"/>
    </xf>
    <xf numFmtId="0" fontId="26" fillId="6" borderId="140" xfId="0" applyFont="1" applyFill="1" applyBorder="1" applyAlignment="1">
      <alignment horizontal="center" vertical="center" shrinkToFit="1"/>
    </xf>
    <xf numFmtId="0" fontId="26" fillId="6" borderId="117" xfId="0" applyFont="1" applyFill="1" applyBorder="1" applyAlignment="1">
      <alignment horizontal="center" vertical="center" shrinkToFit="1"/>
    </xf>
    <xf numFmtId="41" fontId="10" fillId="0" borderId="140" xfId="0" applyNumberFormat="1" applyFont="1" applyBorder="1" applyAlignment="1">
      <alignment horizontal="center" vertical="center" shrinkToFit="1"/>
    </xf>
    <xf numFmtId="41" fontId="10" fillId="0" borderId="117" xfId="0" applyNumberFormat="1" applyFont="1" applyBorder="1" applyAlignment="1">
      <alignment horizontal="center" vertical="center" shrinkToFit="1"/>
    </xf>
    <xf numFmtId="176" fontId="28" fillId="10" borderId="38" xfId="0" applyNumberFormat="1" applyFont="1" applyFill="1" applyBorder="1" applyAlignment="1">
      <alignment horizontal="center" vertical="center" shrinkToFit="1"/>
    </xf>
    <xf numFmtId="176" fontId="28" fillId="10" borderId="39" xfId="0" applyNumberFormat="1" applyFont="1" applyFill="1" applyBorder="1" applyAlignment="1">
      <alignment horizontal="center" vertical="center" shrinkToFit="1"/>
    </xf>
    <xf numFmtId="176" fontId="28" fillId="10" borderId="49" xfId="0" applyNumberFormat="1" applyFont="1" applyFill="1" applyBorder="1" applyAlignment="1">
      <alignment horizontal="center" vertical="center" shrinkToFit="1"/>
    </xf>
    <xf numFmtId="176" fontId="28" fillId="10" borderId="52" xfId="0" applyNumberFormat="1" applyFont="1" applyFill="1" applyBorder="1" applyAlignment="1">
      <alignment horizontal="center" vertical="center" shrinkToFit="1"/>
    </xf>
    <xf numFmtId="0" fontId="16" fillId="12" borderId="28" xfId="0" applyFont="1" applyFill="1" applyBorder="1" applyAlignment="1" applyProtection="1">
      <alignment horizontal="left" vertical="center" wrapText="1" shrinkToFit="1"/>
      <protection locked="0"/>
    </xf>
    <xf numFmtId="0" fontId="16" fillId="12" borderId="15" xfId="0" applyFont="1" applyFill="1" applyBorder="1" applyAlignment="1" applyProtection="1">
      <alignment horizontal="left" vertical="center" wrapText="1" shrinkToFit="1"/>
      <protection locked="0"/>
    </xf>
    <xf numFmtId="0" fontId="16" fillId="12" borderId="25" xfId="0" applyFont="1" applyFill="1" applyBorder="1" applyAlignment="1" applyProtection="1">
      <alignment horizontal="left" vertical="center" wrapText="1" shrinkToFit="1"/>
      <protection locked="0"/>
    </xf>
    <xf numFmtId="0" fontId="16" fillId="12" borderId="0" xfId="0" applyFont="1" applyFill="1" applyBorder="1" applyAlignment="1" applyProtection="1">
      <alignment horizontal="left" vertical="center" wrapText="1" shrinkToFit="1"/>
      <protection locked="0"/>
    </xf>
    <xf numFmtId="0" fontId="36" fillId="0" borderId="87"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26" xfId="0" applyFont="1" applyBorder="1" applyAlignment="1">
      <alignment horizontal="center" vertical="center" wrapText="1"/>
    </xf>
    <xf numFmtId="177" fontId="25" fillId="15" borderId="41" xfId="0" applyNumberFormat="1" applyFont="1" applyFill="1" applyBorder="1" applyAlignment="1">
      <alignment horizontal="center" vertical="center" shrinkToFit="1"/>
    </xf>
    <xf numFmtId="177" fontId="25" fillId="15" borderId="42" xfId="0" applyNumberFormat="1" applyFont="1" applyFill="1" applyBorder="1" applyAlignment="1">
      <alignment horizontal="center" vertical="center" shrinkToFit="1"/>
    </xf>
    <xf numFmtId="178" fontId="10" fillId="14" borderId="41" xfId="0" applyNumberFormat="1" applyFont="1" applyFill="1" applyBorder="1" applyAlignment="1">
      <alignment horizontal="center" vertical="center" shrinkToFit="1"/>
    </xf>
    <xf numFmtId="178" fontId="10" fillId="14" borderId="42" xfId="0" applyNumberFormat="1" applyFont="1" applyFill="1" applyBorder="1" applyAlignment="1">
      <alignment horizontal="center" vertical="center" shrinkToFit="1"/>
    </xf>
    <xf numFmtId="0" fontId="37" fillId="0" borderId="9" xfId="0" applyFont="1" applyBorder="1" applyAlignment="1">
      <alignment horizontal="center" vertical="center" wrapText="1" shrinkToFit="1"/>
    </xf>
    <xf numFmtId="0" fontId="37" fillId="0" borderId="24" xfId="0" applyFont="1" applyBorder="1" applyAlignment="1">
      <alignment horizontal="center" vertical="center" shrinkToFit="1"/>
    </xf>
    <xf numFmtId="178" fontId="10" fillId="14" borderId="130" xfId="0" applyNumberFormat="1" applyFont="1" applyFill="1" applyBorder="1" applyAlignment="1">
      <alignment horizontal="center" vertical="center" shrinkToFit="1"/>
    </xf>
    <xf numFmtId="178" fontId="10" fillId="14" borderId="131" xfId="0" applyNumberFormat="1" applyFont="1" applyFill="1" applyBorder="1" applyAlignment="1">
      <alignment horizontal="center" vertical="center" shrinkToFit="1"/>
    </xf>
    <xf numFmtId="0" fontId="16" fillId="10" borderId="124" xfId="0" applyFont="1" applyFill="1" applyBorder="1" applyAlignment="1">
      <alignment horizontal="center" vertical="center" shrinkToFit="1"/>
    </xf>
    <xf numFmtId="0" fontId="16" fillId="10" borderId="123" xfId="0" applyFont="1" applyFill="1" applyBorder="1" applyAlignment="1">
      <alignment horizontal="center" vertical="center" shrinkToFit="1"/>
    </xf>
    <xf numFmtId="178" fontId="10" fillId="10" borderId="124" xfId="0" applyNumberFormat="1" applyFont="1" applyFill="1" applyBorder="1" applyAlignment="1">
      <alignment horizontal="center" vertical="center" shrinkToFit="1"/>
    </xf>
    <xf numFmtId="178" fontId="10" fillId="10" borderId="126" xfId="0" applyNumberFormat="1" applyFont="1" applyFill="1" applyBorder="1" applyAlignment="1">
      <alignment horizontal="center" vertical="center" shrinkToFit="1"/>
    </xf>
    <xf numFmtId="178" fontId="10" fillId="14" borderId="41" xfId="0" applyNumberFormat="1" applyFont="1" applyFill="1" applyBorder="1" applyAlignment="1">
      <alignment horizontal="center" vertical="center" wrapText="1"/>
    </xf>
    <xf numFmtId="178" fontId="10" fillId="14" borderId="42" xfId="0" applyNumberFormat="1" applyFont="1" applyFill="1" applyBorder="1" applyAlignment="1">
      <alignment horizontal="center" vertical="center" wrapText="1"/>
    </xf>
    <xf numFmtId="178" fontId="10" fillId="14" borderId="80" xfId="0" applyNumberFormat="1" applyFont="1" applyFill="1" applyBorder="1" applyAlignment="1">
      <alignment horizontal="center" vertical="center" wrapText="1"/>
    </xf>
    <xf numFmtId="178" fontId="10" fillId="14" borderId="43" xfId="0" applyNumberFormat="1" applyFont="1" applyFill="1" applyBorder="1" applyAlignment="1">
      <alignment horizontal="center" vertical="center" wrapText="1"/>
    </xf>
    <xf numFmtId="178" fontId="10" fillId="14" borderId="53" xfId="0" applyNumberFormat="1" applyFont="1" applyFill="1" applyBorder="1" applyAlignment="1">
      <alignment horizontal="center" vertical="center" shrinkToFit="1"/>
    </xf>
    <xf numFmtId="178" fontId="10" fillId="14" borderId="39" xfId="0" applyNumberFormat="1" applyFont="1" applyFill="1" applyBorder="1" applyAlignment="1">
      <alignment horizontal="center" vertical="center" shrinkToFit="1"/>
    </xf>
    <xf numFmtId="0" fontId="10" fillId="5" borderId="10" xfId="0" applyFont="1" applyFill="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178" fontId="9" fillId="0" borderId="42" xfId="0" applyNumberFormat="1" applyFont="1" applyBorder="1" applyAlignment="1">
      <alignment horizontal="center" vertical="center" shrinkToFit="1"/>
    </xf>
    <xf numFmtId="178" fontId="23" fillId="0" borderId="43" xfId="0" applyNumberFormat="1" applyFont="1" applyBorder="1" applyAlignment="1">
      <alignment horizontal="center" vertical="center" shrinkToFit="1"/>
    </xf>
    <xf numFmtId="0" fontId="10" fillId="5" borderId="11" xfId="0" applyFont="1" applyFill="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10" fillId="6" borderId="3" xfId="0" applyFont="1" applyFill="1" applyBorder="1" applyAlignment="1" applyProtection="1">
      <alignment horizontal="center" vertical="center"/>
      <protection locked="0"/>
    </xf>
    <xf numFmtId="0" fontId="0" fillId="0" borderId="3" xfId="0" applyBorder="1" applyAlignment="1" applyProtection="1">
      <alignment horizontal="center" vertical="center"/>
      <protection locked="0"/>
    </xf>
    <xf numFmtId="178" fontId="9" fillId="0" borderId="11" xfId="0" applyNumberFormat="1" applyFont="1" applyBorder="1" applyAlignment="1">
      <alignment horizontal="center" vertical="center" shrinkToFit="1"/>
    </xf>
    <xf numFmtId="178" fontId="23" fillId="0" borderId="11" xfId="0" applyNumberFormat="1" applyFont="1" applyBorder="1" applyAlignment="1">
      <alignment horizontal="center" vertical="center" shrinkToFit="1"/>
    </xf>
    <xf numFmtId="178" fontId="23" fillId="0" borderId="16" xfId="0" applyNumberFormat="1" applyFont="1" applyBorder="1" applyAlignment="1">
      <alignment horizontal="center" vertical="center" shrinkToFit="1"/>
    </xf>
    <xf numFmtId="0" fontId="16" fillId="0" borderId="10" xfId="0" applyFont="1" applyBorder="1" applyAlignment="1" applyProtection="1">
      <alignment horizontal="center" vertical="center"/>
      <protection locked="0"/>
    </xf>
    <xf numFmtId="0" fontId="16" fillId="0" borderId="24" xfId="0" applyFont="1" applyBorder="1" applyAlignment="1" applyProtection="1">
      <alignment horizontal="center" vertical="center"/>
      <protection locked="0"/>
    </xf>
    <xf numFmtId="178" fontId="10" fillId="14" borderId="41" xfId="0" applyNumberFormat="1" applyFont="1" applyFill="1" applyBorder="1" applyAlignment="1">
      <alignment horizontal="center" vertical="center"/>
    </xf>
    <xf numFmtId="178" fontId="10" fillId="14" borderId="42" xfId="0" applyNumberFormat="1" applyFont="1" applyFill="1" applyBorder="1" applyAlignment="1">
      <alignment horizontal="center" vertical="center"/>
    </xf>
    <xf numFmtId="0" fontId="16" fillId="0" borderId="36" xfId="0" applyFont="1" applyBorder="1" applyAlignment="1">
      <alignment horizontal="center" vertical="center"/>
    </xf>
    <xf numFmtId="0" fontId="16" fillId="0" borderId="54" xfId="0" applyFont="1" applyBorder="1" applyAlignment="1">
      <alignment horizontal="center" vertical="center"/>
    </xf>
    <xf numFmtId="0" fontId="22" fillId="0" borderId="3" xfId="0" applyFont="1" applyBorder="1" applyAlignment="1">
      <alignment horizontal="center" vertical="center" wrapText="1" shrinkToFit="1"/>
    </xf>
    <xf numFmtId="0" fontId="22" fillId="0" borderId="3" xfId="0" applyFont="1" applyBorder="1" applyAlignment="1">
      <alignment horizontal="center" vertical="center" shrinkToFit="1"/>
    </xf>
    <xf numFmtId="178" fontId="10" fillId="14" borderId="53" xfId="0" applyNumberFormat="1" applyFont="1" applyFill="1" applyBorder="1" applyAlignment="1">
      <alignment horizontal="center" vertical="center"/>
    </xf>
    <xf numFmtId="178" fontId="10" fillId="14" borderId="39" xfId="0" applyNumberFormat="1" applyFont="1" applyFill="1" applyBorder="1" applyAlignment="1">
      <alignment horizontal="center" vertical="center"/>
    </xf>
    <xf numFmtId="178" fontId="9" fillId="0" borderId="38" xfId="0" applyNumberFormat="1" applyFont="1" applyBorder="1" applyAlignment="1">
      <alignment horizontal="center" vertical="center" shrinkToFit="1"/>
    </xf>
    <xf numFmtId="0" fontId="23" fillId="0" borderId="39" xfId="0" applyFont="1" applyBorder="1" applyAlignment="1">
      <alignment horizontal="center" vertical="center" shrinkToFit="1"/>
    </xf>
    <xf numFmtId="0" fontId="23" fillId="0" borderId="42" xfId="0" applyFont="1" applyBorder="1" applyAlignment="1">
      <alignment horizontal="center" vertical="center" shrinkToFit="1"/>
    </xf>
    <xf numFmtId="0" fontId="16" fillId="0" borderId="3" xfId="0" applyFont="1" applyBorder="1" applyAlignment="1">
      <alignment horizontal="center" vertical="center"/>
    </xf>
    <xf numFmtId="0" fontId="16" fillId="0" borderId="10" xfId="0" applyFont="1" applyBorder="1" applyAlignment="1">
      <alignment horizontal="center" vertical="center"/>
    </xf>
    <xf numFmtId="0" fontId="29" fillId="4" borderId="0" xfId="0" applyFont="1" applyFill="1" applyAlignment="1" applyProtection="1">
      <alignment horizontal="center" vertical="center"/>
      <protection locked="0"/>
    </xf>
    <xf numFmtId="0" fontId="19" fillId="0" borderId="53" xfId="0" applyFont="1" applyBorder="1" applyAlignment="1">
      <alignment horizontal="center" vertical="center" shrinkToFit="1"/>
    </xf>
    <xf numFmtId="0" fontId="19" fillId="0" borderId="36" xfId="0" applyFont="1" applyBorder="1" applyAlignment="1">
      <alignment horizontal="center" vertical="center" shrinkToFit="1"/>
    </xf>
    <xf numFmtId="0" fontId="19" fillId="0" borderId="54"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10" xfId="0" applyFont="1" applyBorder="1" applyAlignment="1">
      <alignment horizontal="center" vertical="center" shrinkToFit="1"/>
    </xf>
    <xf numFmtId="0" fontId="0" fillId="0" borderId="55" xfId="0" applyBorder="1" applyAlignment="1">
      <alignment horizontal="center" vertical="center" shrinkToFit="1"/>
    </xf>
    <xf numFmtId="0" fontId="0" fillId="0" borderId="47" xfId="0" applyBorder="1" applyAlignment="1">
      <alignment horizontal="center" vertical="center" shrinkToFit="1"/>
    </xf>
    <xf numFmtId="0" fontId="0" fillId="0" borderId="50" xfId="0" applyBorder="1" applyAlignment="1">
      <alignment horizontal="center" vertical="center" shrinkToFit="1"/>
    </xf>
    <xf numFmtId="0" fontId="19" fillId="0" borderId="53"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41" xfId="0" applyFont="1" applyBorder="1" applyAlignment="1">
      <alignment horizontal="center" vertical="center" wrapText="1"/>
    </xf>
    <xf numFmtId="0" fontId="19" fillId="0" borderId="42" xfId="0" applyFont="1" applyBorder="1" applyAlignment="1">
      <alignment horizontal="center" vertical="center" wrapText="1"/>
    </xf>
    <xf numFmtId="0" fontId="0" fillId="0" borderId="55" xfId="0" applyBorder="1" applyAlignment="1">
      <alignment horizontal="center" vertical="center" wrapText="1"/>
    </xf>
    <xf numFmtId="0" fontId="0" fillId="0" borderId="52" xfId="0" applyBorder="1" applyAlignment="1">
      <alignment horizontal="center" vertical="center" wrapText="1"/>
    </xf>
    <xf numFmtId="0" fontId="16" fillId="0" borderId="53"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42" xfId="0" applyFont="1" applyBorder="1" applyAlignment="1">
      <alignment horizontal="center" vertical="center" wrapText="1"/>
    </xf>
    <xf numFmtId="0" fontId="22" fillId="0" borderId="55" xfId="0" applyFont="1" applyBorder="1" applyAlignment="1">
      <alignment horizontal="center" vertical="center" wrapText="1"/>
    </xf>
    <xf numFmtId="0" fontId="22" fillId="0" borderId="52" xfId="0" applyFont="1" applyBorder="1" applyAlignment="1">
      <alignment horizontal="center" vertical="center" wrapText="1"/>
    </xf>
    <xf numFmtId="0" fontId="19" fillId="0" borderId="53" xfId="0" applyFont="1" applyBorder="1" applyAlignment="1">
      <alignment horizontal="center" vertical="center"/>
    </xf>
    <xf numFmtId="0" fontId="19" fillId="0" borderId="36" xfId="0" applyFont="1" applyBorder="1" applyAlignment="1">
      <alignment horizontal="center" vertical="center"/>
    </xf>
    <xf numFmtId="0" fontId="19" fillId="0" borderId="35" xfId="0" applyFont="1" applyBorder="1" applyAlignment="1">
      <alignment horizontal="center" vertical="center"/>
    </xf>
    <xf numFmtId="0" fontId="19" fillId="0" borderId="37" xfId="0" applyFont="1" applyBorder="1" applyAlignment="1">
      <alignment horizontal="center" vertical="center"/>
    </xf>
    <xf numFmtId="0" fontId="19" fillId="0" borderId="38" xfId="0" applyFont="1" applyBorder="1" applyAlignment="1">
      <alignment horizontal="center" vertical="center"/>
    </xf>
    <xf numFmtId="0" fontId="19" fillId="0" borderId="39" xfId="0" applyFont="1" applyBorder="1" applyAlignment="1">
      <alignment horizontal="center" vertical="center"/>
    </xf>
    <xf numFmtId="0" fontId="33" fillId="12" borderId="98" xfId="0" applyFont="1" applyFill="1" applyBorder="1" applyAlignment="1" applyProtection="1">
      <alignment horizontal="center" vertical="center" wrapText="1"/>
      <protection locked="0"/>
    </xf>
    <xf numFmtId="0" fontId="33" fillId="12" borderId="101" xfId="0" applyFont="1" applyFill="1" applyBorder="1" applyAlignment="1" applyProtection="1">
      <alignment horizontal="center" vertical="center" wrapText="1"/>
      <protection locked="0"/>
    </xf>
    <xf numFmtId="0" fontId="16" fillId="0" borderId="34" xfId="0" applyFont="1" applyBorder="1" applyAlignment="1">
      <alignment horizontal="center" vertical="center" wrapText="1"/>
    </xf>
    <xf numFmtId="0" fontId="16" fillId="0" borderId="107"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12" xfId="0" applyFont="1" applyBorder="1" applyAlignment="1">
      <alignment horizontal="center" vertical="center" wrapText="1"/>
    </xf>
    <xf numFmtId="0" fontId="16" fillId="0" borderId="138" xfId="0" applyFont="1" applyBorder="1" applyAlignment="1">
      <alignment horizontal="center" vertical="center" wrapText="1"/>
    </xf>
    <xf numFmtId="0" fontId="16" fillId="0" borderId="127" xfId="0" applyFont="1" applyBorder="1" applyAlignment="1">
      <alignment horizontal="center" vertical="center" wrapText="1"/>
    </xf>
    <xf numFmtId="0" fontId="14" fillId="0" borderId="53" xfId="0" applyFont="1" applyBorder="1" applyAlignment="1">
      <alignment horizontal="center" vertical="center" wrapText="1" shrinkToFit="1"/>
    </xf>
    <xf numFmtId="0" fontId="14" fillId="0" borderId="36" xfId="0" applyFont="1" applyBorder="1" applyAlignment="1">
      <alignment horizontal="center" vertical="center" wrapText="1" shrinkToFit="1"/>
    </xf>
    <xf numFmtId="0" fontId="14" fillId="0" borderId="54" xfId="0" applyFont="1" applyBorder="1" applyAlignment="1">
      <alignment horizontal="center" vertical="center" wrapText="1" shrinkToFit="1"/>
    </xf>
    <xf numFmtId="0" fontId="14" fillId="0" borderId="41" xfId="0" applyFont="1" applyBorder="1" applyAlignment="1">
      <alignment horizontal="center" vertical="center" wrapText="1" shrinkToFit="1"/>
    </xf>
    <xf numFmtId="0" fontId="14" fillId="0" borderId="3" xfId="0" applyFont="1" applyBorder="1" applyAlignment="1">
      <alignment horizontal="center" vertical="center" wrapText="1" shrinkToFit="1"/>
    </xf>
    <xf numFmtId="0" fontId="14" fillId="0" borderId="10" xfId="0" applyFont="1" applyBorder="1" applyAlignment="1">
      <alignment horizontal="center" vertical="center" wrapText="1" shrinkToFit="1"/>
    </xf>
    <xf numFmtId="3" fontId="10" fillId="14" borderId="53" xfId="0" applyNumberFormat="1" applyFont="1" applyFill="1" applyBorder="1" applyAlignment="1">
      <alignment horizontal="center" vertical="center" shrinkToFit="1"/>
    </xf>
    <xf numFmtId="3" fontId="10" fillId="14" borderId="39" xfId="0" applyNumberFormat="1" applyFont="1" applyFill="1" applyBorder="1" applyAlignment="1">
      <alignment horizontal="center" vertical="center" shrinkToFit="1"/>
    </xf>
    <xf numFmtId="3" fontId="10" fillId="14" borderId="55" xfId="0" applyNumberFormat="1" applyFont="1" applyFill="1" applyBorder="1" applyAlignment="1">
      <alignment horizontal="center" vertical="center" shrinkToFit="1"/>
    </xf>
    <xf numFmtId="3" fontId="10" fillId="14" borderId="52" xfId="0" applyNumberFormat="1" applyFont="1" applyFill="1" applyBorder="1" applyAlignment="1">
      <alignment horizontal="center" vertical="center" shrinkToFit="1"/>
    </xf>
    <xf numFmtId="0" fontId="8" fillId="0" borderId="3" xfId="0" applyFont="1" applyBorder="1" applyAlignment="1">
      <alignment horizontal="center" vertical="center" shrinkToFit="1"/>
    </xf>
    <xf numFmtId="0" fontId="19" fillId="0" borderId="80" xfId="0" applyFont="1" applyBorder="1" applyAlignment="1">
      <alignment horizontal="center" vertical="center" wrapText="1"/>
    </xf>
    <xf numFmtId="0" fontId="16" fillId="12" borderId="112" xfId="0" applyFont="1" applyFill="1" applyBorder="1" applyAlignment="1" applyProtection="1">
      <alignment horizontal="left" vertical="center" wrapText="1" shrinkToFit="1"/>
      <protection locked="0"/>
    </xf>
    <xf numFmtId="0" fontId="33" fillId="4" borderId="28" xfId="0" applyFont="1" applyFill="1" applyBorder="1" applyAlignment="1">
      <alignment horizontal="left" vertical="center" wrapText="1"/>
    </xf>
    <xf numFmtId="0" fontId="33" fillId="4" borderId="0" xfId="0" applyFont="1" applyFill="1" applyAlignment="1">
      <alignment horizontal="left" vertical="center" wrapText="1"/>
    </xf>
    <xf numFmtId="0" fontId="33" fillId="11" borderId="98" xfId="0" applyFont="1" applyFill="1" applyBorder="1" applyAlignment="1" applyProtection="1">
      <alignment horizontal="center" vertical="center" wrapText="1"/>
      <protection hidden="1"/>
    </xf>
    <xf numFmtId="0" fontId="33" fillId="11" borderId="2" xfId="0" applyFont="1" applyFill="1" applyBorder="1" applyAlignment="1" applyProtection="1">
      <alignment horizontal="center" vertical="center" wrapText="1"/>
      <protection hidden="1"/>
    </xf>
    <xf numFmtId="0" fontId="33" fillId="11" borderId="101" xfId="0" applyFont="1" applyFill="1" applyBorder="1" applyAlignment="1" applyProtection="1">
      <alignment horizontal="center" vertical="center" wrapText="1"/>
      <protection hidden="1"/>
    </xf>
    <xf numFmtId="0" fontId="33" fillId="4" borderId="0" xfId="0" applyFont="1" applyFill="1" applyAlignment="1">
      <alignment horizontal="center" vertical="center" wrapText="1"/>
    </xf>
    <xf numFmtId="0" fontId="33" fillId="4" borderId="102" xfId="0" applyFont="1" applyFill="1" applyBorder="1" applyAlignment="1">
      <alignment horizontal="center" vertical="center" wrapText="1"/>
    </xf>
    <xf numFmtId="0" fontId="33" fillId="4" borderId="90" xfId="0" applyFont="1" applyFill="1" applyBorder="1" applyAlignment="1">
      <alignment horizontal="center" vertical="center" wrapText="1"/>
    </xf>
    <xf numFmtId="178" fontId="10" fillId="0" borderId="11" xfId="0" applyNumberFormat="1" applyFont="1" applyBorder="1" applyAlignment="1">
      <alignment horizontal="center" vertical="center" shrinkToFit="1"/>
    </xf>
    <xf numFmtId="178" fontId="10" fillId="0" borderId="42" xfId="0" applyNumberFormat="1" applyFont="1" applyBorder="1" applyAlignment="1">
      <alignment horizontal="center" vertical="center" shrinkToFit="1"/>
    </xf>
    <xf numFmtId="178" fontId="10" fillId="0" borderId="16" xfId="0" applyNumberFormat="1" applyFont="1" applyBorder="1" applyAlignment="1">
      <alignment horizontal="center" vertical="center" shrinkToFit="1"/>
    </xf>
    <xf numFmtId="178" fontId="10" fillId="0" borderId="43" xfId="0" applyNumberFormat="1" applyFont="1" applyBorder="1" applyAlignment="1">
      <alignment horizontal="center" vertical="center" shrinkToFit="1"/>
    </xf>
    <xf numFmtId="178" fontId="23" fillId="0" borderId="42" xfId="0" applyNumberFormat="1" applyFont="1" applyBorder="1" applyAlignment="1">
      <alignment horizontal="center" vertical="center" shrinkToFit="1"/>
    </xf>
    <xf numFmtId="0" fontId="0" fillId="0" borderId="11" xfId="0" applyBorder="1" applyAlignment="1" applyProtection="1">
      <alignment horizontal="center" vertical="center"/>
      <protection locked="0"/>
    </xf>
    <xf numFmtId="0" fontId="16" fillId="0" borderId="10" xfId="0" applyFont="1" applyBorder="1" applyAlignment="1" applyProtection="1">
      <alignment horizontal="center" vertical="center" shrinkToFit="1"/>
      <protection locked="0"/>
    </xf>
    <xf numFmtId="0" fontId="6" fillId="0" borderId="72" xfId="0" applyFont="1" applyBorder="1" applyAlignment="1">
      <alignment horizontal="left" vertical="center" wrapText="1"/>
    </xf>
    <xf numFmtId="0" fontId="6" fillId="0" borderId="1" xfId="0" applyFont="1" applyBorder="1" applyAlignment="1">
      <alignment horizontal="left" vertical="center" wrapText="1"/>
    </xf>
    <xf numFmtId="0" fontId="6" fillId="0" borderId="73" xfId="0" applyFont="1" applyBorder="1" applyAlignment="1">
      <alignment horizontal="left" vertical="center" wrapText="1"/>
    </xf>
    <xf numFmtId="41" fontId="10" fillId="0" borderId="156" xfId="0" applyNumberFormat="1" applyFont="1" applyBorder="1" applyAlignment="1">
      <alignment horizontal="center" vertical="center" shrinkToFit="1"/>
    </xf>
    <xf numFmtId="41" fontId="10" fillId="0" borderId="144" xfId="0" applyNumberFormat="1" applyFont="1" applyBorder="1" applyAlignment="1">
      <alignment horizontal="center" vertical="center" shrinkToFit="1"/>
    </xf>
    <xf numFmtId="176" fontId="10" fillId="0" borderId="155" xfId="0" applyNumberFormat="1" applyFont="1" applyBorder="1" applyAlignment="1">
      <alignment horizontal="center" vertical="center" shrinkToFit="1"/>
    </xf>
    <xf numFmtId="176" fontId="10" fillId="0" borderId="142" xfId="0" applyNumberFormat="1" applyFont="1" applyBorder="1" applyAlignment="1">
      <alignment horizontal="center" vertical="center" shrinkToFit="1"/>
    </xf>
    <xf numFmtId="41" fontId="10" fillId="0" borderId="109" xfId="0" applyNumberFormat="1" applyFont="1" applyBorder="1" applyAlignment="1">
      <alignment horizontal="center" vertical="center" shrinkToFit="1"/>
    </xf>
    <xf numFmtId="41" fontId="10" fillId="0" borderId="11" xfId="0" applyNumberFormat="1" applyFont="1" applyBorder="1" applyAlignment="1">
      <alignment horizontal="center" vertical="center" shrinkToFit="1"/>
    </xf>
    <xf numFmtId="0" fontId="19" fillId="0" borderId="23" xfId="0" applyFont="1" applyBorder="1" applyAlignment="1">
      <alignment horizontal="center" vertical="center" shrinkToFit="1"/>
    </xf>
    <xf numFmtId="0" fontId="19" fillId="0" borderId="113" xfId="0" applyFont="1" applyBorder="1" applyAlignment="1">
      <alignment horizontal="center" vertical="center" shrinkToFit="1"/>
    </xf>
    <xf numFmtId="41" fontId="10" fillId="0" borderId="109" xfId="0" applyNumberFormat="1" applyFont="1" applyBorder="1" applyAlignment="1">
      <alignment vertical="center" shrinkToFit="1"/>
    </xf>
    <xf numFmtId="41" fontId="10" fillId="0" borderId="23" xfId="0" applyNumberFormat="1" applyFont="1" applyBorder="1" applyAlignment="1">
      <alignment vertical="center" shrinkToFit="1"/>
    </xf>
    <xf numFmtId="41" fontId="10" fillId="0" borderId="11" xfId="0" applyNumberFormat="1" applyFont="1" applyBorder="1" applyAlignment="1">
      <alignment vertical="center" shrinkToFit="1"/>
    </xf>
    <xf numFmtId="41" fontId="10" fillId="0" borderId="10" xfId="0" applyNumberFormat="1" applyFont="1" applyBorder="1" applyAlignment="1">
      <alignment horizontal="center" vertical="center" shrinkToFit="1"/>
    </xf>
    <xf numFmtId="41" fontId="10" fillId="0" borderId="113" xfId="0" applyNumberFormat="1" applyFont="1" applyBorder="1" applyAlignment="1">
      <alignment horizontal="center" vertical="center" shrinkToFit="1"/>
    </xf>
    <xf numFmtId="0" fontId="14" fillId="0" borderId="33" xfId="0" applyFont="1" applyBorder="1" applyAlignment="1">
      <alignment horizontal="center" vertical="center" wrapText="1" shrinkToFit="1"/>
    </xf>
    <xf numFmtId="0" fontId="14" fillId="0" borderId="34" xfId="0" applyFont="1" applyBorder="1" applyAlignment="1">
      <alignment horizontal="center" vertical="center" wrapText="1" shrinkToFit="1"/>
    </xf>
    <xf numFmtId="0" fontId="14" fillId="0" borderId="107" xfId="0" applyFont="1" applyBorder="1" applyAlignment="1">
      <alignment horizontal="center" vertical="center" wrapText="1" shrinkToFit="1"/>
    </xf>
    <xf numFmtId="0" fontId="14" fillId="0" borderId="75" xfId="0" applyFont="1" applyBorder="1" applyAlignment="1">
      <alignment horizontal="center" vertical="center" wrapText="1" shrinkToFit="1"/>
    </xf>
    <xf numFmtId="0" fontId="14" fillId="0" borderId="29" xfId="0" applyFont="1" applyBorder="1" applyAlignment="1">
      <alignment horizontal="center" vertical="center" wrapText="1" shrinkToFit="1"/>
    </xf>
    <xf numFmtId="0" fontId="14" fillId="0" borderId="108" xfId="0" applyFont="1" applyBorder="1" applyAlignment="1">
      <alignment horizontal="center" vertical="center" wrapText="1" shrinkToFit="1"/>
    </xf>
    <xf numFmtId="41" fontId="10" fillId="0" borderId="154" xfId="0" applyNumberFormat="1" applyFont="1" applyBorder="1" applyAlignment="1">
      <alignment horizontal="center" vertical="center" shrinkToFit="1"/>
    </xf>
    <xf numFmtId="41" fontId="10" fillId="0" borderId="8" xfId="0" applyNumberFormat="1" applyFont="1" applyBorder="1" applyAlignment="1">
      <alignment horizontal="center" vertical="center" shrinkToFit="1"/>
    </xf>
    <xf numFmtId="41" fontId="10" fillId="0" borderId="95" xfId="0" applyNumberFormat="1" applyFont="1" applyBorder="1" applyAlignment="1">
      <alignment horizontal="center" vertical="center" shrinkToFit="1"/>
    </xf>
    <xf numFmtId="41" fontId="10" fillId="0" borderId="105" xfId="0" applyNumberFormat="1" applyFont="1" applyBorder="1" applyAlignment="1">
      <alignment horizontal="center" vertical="center" shrinkToFit="1"/>
    </xf>
    <xf numFmtId="41" fontId="10" fillId="0" borderId="157" xfId="0" applyNumberFormat="1" applyFont="1" applyBorder="1" applyAlignment="1">
      <alignment horizontal="center" vertical="center" shrinkToFit="1"/>
    </xf>
    <xf numFmtId="41" fontId="10" fillId="0" borderId="76" xfId="0" applyNumberFormat="1" applyFont="1" applyBorder="1" applyAlignment="1">
      <alignment horizontal="center" vertical="center" shrinkToFit="1"/>
    </xf>
    <xf numFmtId="41" fontId="10" fillId="0" borderId="159" xfId="0" applyNumberFormat="1" applyFont="1" applyBorder="1" applyAlignment="1">
      <alignment horizontal="center" vertical="center" shrinkToFit="1"/>
    </xf>
    <xf numFmtId="41" fontId="10" fillId="0" borderId="77" xfId="0" applyNumberFormat="1" applyFont="1" applyBorder="1" applyAlignment="1">
      <alignment horizontal="center" vertical="center" shrinkToFit="1"/>
    </xf>
    <xf numFmtId="41" fontId="10" fillId="0" borderId="161" xfId="0" applyNumberFormat="1" applyFont="1" applyBorder="1" applyAlignment="1">
      <alignment horizontal="center" vertical="center" shrinkToFit="1"/>
    </xf>
    <xf numFmtId="41" fontId="10" fillId="0" borderId="78" xfId="0" applyNumberFormat="1" applyFont="1" applyBorder="1" applyAlignment="1">
      <alignment horizontal="center" vertical="center" shrinkToFit="1"/>
    </xf>
    <xf numFmtId="41" fontId="10" fillId="0" borderId="158" xfId="0" applyNumberFormat="1" applyFont="1" applyBorder="1" applyAlignment="1">
      <alignment horizontal="center" vertical="center" shrinkToFit="1"/>
    </xf>
    <xf numFmtId="41" fontId="10" fillId="0" borderId="160" xfId="0" applyNumberFormat="1" applyFont="1" applyBorder="1" applyAlignment="1">
      <alignment horizontal="center" vertical="center" shrinkToFit="1"/>
    </xf>
    <xf numFmtId="41" fontId="10" fillId="0" borderId="162" xfId="0" applyNumberFormat="1" applyFont="1" applyBorder="1" applyAlignment="1">
      <alignment horizontal="center" vertical="center" shrinkToFit="1"/>
    </xf>
    <xf numFmtId="41" fontId="0" fillId="8" borderId="56" xfId="0" applyNumberFormat="1" applyFill="1" applyBorder="1" applyAlignment="1">
      <alignment horizontal="center" vertical="center" shrinkToFit="1"/>
    </xf>
    <xf numFmtId="41" fontId="0" fillId="8" borderId="58" xfId="0" applyNumberFormat="1" applyFill="1" applyBorder="1" applyAlignment="1">
      <alignment horizontal="center" vertical="center" shrinkToFit="1"/>
    </xf>
    <xf numFmtId="41" fontId="0" fillId="8" borderId="59" xfId="0" applyNumberFormat="1" applyFill="1" applyBorder="1" applyAlignment="1">
      <alignment horizontal="center" vertical="center" shrinkToFit="1"/>
    </xf>
    <xf numFmtId="0" fontId="19" fillId="0" borderId="45" xfId="0" applyFont="1" applyBorder="1" applyAlignment="1">
      <alignment horizontal="center" vertical="center" shrinkToFit="1"/>
    </xf>
    <xf numFmtId="0" fontId="19" fillId="0" borderId="60" xfId="0" applyFont="1" applyBorder="1" applyAlignment="1">
      <alignment horizontal="center" vertical="center" shrinkToFit="1"/>
    </xf>
    <xf numFmtId="0" fontId="16" fillId="12" borderId="121" xfId="0" applyFont="1" applyFill="1" applyBorder="1" applyAlignment="1" applyProtection="1">
      <alignment horizontal="left" vertical="center" wrapText="1" shrinkToFit="1"/>
      <protection locked="0"/>
    </xf>
    <xf numFmtId="0" fontId="16" fillId="12" borderId="1" xfId="0" applyFont="1" applyFill="1" applyBorder="1" applyAlignment="1" applyProtection="1">
      <alignment horizontal="left" vertical="center" wrapText="1" shrinkToFit="1"/>
      <protection locked="0"/>
    </xf>
    <xf numFmtId="0" fontId="16" fillId="12" borderId="129" xfId="0" applyFont="1" applyFill="1" applyBorder="1" applyAlignment="1" applyProtection="1">
      <alignment horizontal="left" vertical="center" wrapText="1" shrinkToFit="1"/>
      <protection locked="0"/>
    </xf>
    <xf numFmtId="0" fontId="16" fillId="12" borderId="123" xfId="0" applyFont="1" applyFill="1" applyBorder="1" applyAlignment="1" applyProtection="1">
      <alignment horizontal="left" vertical="center" wrapText="1" shrinkToFit="1"/>
      <protection locked="0"/>
    </xf>
    <xf numFmtId="0" fontId="16" fillId="12" borderId="73" xfId="0" applyFont="1" applyFill="1" applyBorder="1" applyAlignment="1" applyProtection="1">
      <alignment horizontal="left" vertical="center" wrapText="1" shrinkToFit="1"/>
      <protection locked="0"/>
    </xf>
    <xf numFmtId="0" fontId="16" fillId="10" borderId="72" xfId="0" applyFont="1" applyFill="1" applyBorder="1" applyAlignment="1">
      <alignment horizontal="center" vertical="center" shrinkToFit="1"/>
    </xf>
    <xf numFmtId="0" fontId="16" fillId="10" borderId="129" xfId="0" applyFont="1" applyFill="1" applyBorder="1" applyAlignment="1">
      <alignment horizontal="center" vertical="center" shrinkToFit="1"/>
    </xf>
    <xf numFmtId="178" fontId="10" fillId="10" borderId="123" xfId="0" applyNumberFormat="1" applyFont="1" applyFill="1" applyBorder="1" applyAlignment="1">
      <alignment horizontal="center" vertical="center" shrinkToFit="1"/>
    </xf>
    <xf numFmtId="178" fontId="10" fillId="10" borderId="129" xfId="0" applyNumberFormat="1" applyFont="1" applyFill="1" applyBorder="1" applyAlignment="1">
      <alignment horizontal="center" vertical="center" shrinkToFit="1"/>
    </xf>
    <xf numFmtId="0" fontId="19" fillId="0" borderId="33" xfId="0" applyFont="1" applyBorder="1" applyAlignment="1">
      <alignment horizontal="center" vertical="center" wrapText="1" shrinkToFit="1"/>
    </xf>
    <xf numFmtId="0" fontId="19" fillId="0" borderId="87" xfId="0" applyFont="1" applyBorder="1" applyAlignment="1">
      <alignment horizontal="center" vertical="center" wrapText="1" shrinkToFit="1"/>
    </xf>
    <xf numFmtId="0" fontId="19" fillId="0" borderId="146" xfId="0" applyFont="1" applyBorder="1" applyAlignment="1">
      <alignment horizontal="center" vertical="center" wrapText="1" shrinkToFit="1"/>
    </xf>
    <xf numFmtId="0" fontId="16" fillId="0" borderId="148" xfId="0" applyFont="1" applyBorder="1" applyAlignment="1">
      <alignment horizontal="center" vertical="center" shrinkToFit="1"/>
    </xf>
    <xf numFmtId="178" fontId="10" fillId="0" borderId="56" xfId="0" applyNumberFormat="1" applyFont="1" applyBorder="1" applyAlignment="1" applyProtection="1">
      <alignment horizontal="center" vertical="center" shrinkToFit="1"/>
      <protection locked="0"/>
    </xf>
    <xf numFmtId="178" fontId="10" fillId="0" borderId="58" xfId="0" applyNumberFormat="1" applyFont="1" applyBorder="1" applyAlignment="1" applyProtection="1">
      <alignment horizontal="center" vertical="center" shrinkToFit="1"/>
      <protection locked="0"/>
    </xf>
    <xf numFmtId="178" fontId="10" fillId="0" borderId="40" xfId="0" applyNumberFormat="1" applyFont="1" applyBorder="1" applyAlignment="1" applyProtection="1">
      <alignment horizontal="center" vertical="center" shrinkToFit="1"/>
      <protection locked="0"/>
    </xf>
    <xf numFmtId="178" fontId="10" fillId="0" borderId="56" xfId="0" applyNumberFormat="1" applyFont="1" applyBorder="1" applyAlignment="1">
      <alignment horizontal="center" vertical="center" shrinkToFit="1"/>
    </xf>
    <xf numFmtId="178" fontId="10" fillId="0" borderId="58" xfId="0" applyNumberFormat="1" applyFont="1" applyBorder="1" applyAlignment="1">
      <alignment horizontal="center" vertical="center" shrinkToFit="1"/>
    </xf>
    <xf numFmtId="178" fontId="10" fillId="0" borderId="40" xfId="0" applyNumberFormat="1" applyFont="1" applyBorder="1" applyAlignment="1">
      <alignment horizontal="center" vertical="center" shrinkToFit="1"/>
    </xf>
    <xf numFmtId="0" fontId="36" fillId="0" borderId="72"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122" xfId="0" applyFont="1" applyBorder="1" applyAlignment="1">
      <alignment horizontal="center" vertical="center" wrapText="1"/>
    </xf>
    <xf numFmtId="177" fontId="17" fillId="0" borderId="95" xfId="0" applyNumberFormat="1" applyFont="1" applyBorder="1" applyAlignment="1">
      <alignment horizontal="center" vertical="center" shrinkToFit="1"/>
    </xf>
    <xf numFmtId="177" fontId="17" fillId="0" borderId="149" xfId="0" applyNumberFormat="1" applyFont="1" applyBorder="1" applyAlignment="1">
      <alignment horizontal="center" vertical="center" shrinkToFit="1"/>
    </xf>
    <xf numFmtId="177" fontId="17" fillId="0" borderId="110" xfId="0" applyNumberFormat="1" applyFont="1" applyBorder="1" applyAlignment="1">
      <alignment horizontal="center" vertical="center" shrinkToFit="1"/>
    </xf>
    <xf numFmtId="176" fontId="10" fillId="0" borderId="109" xfId="0" applyNumberFormat="1" applyFont="1" applyBorder="1" applyAlignment="1" applyProtection="1">
      <alignment horizontal="center" vertical="center" shrinkToFit="1"/>
      <protection locked="0"/>
    </xf>
    <xf numFmtId="176" fontId="10" fillId="0" borderId="113" xfId="0" applyNumberFormat="1" applyFont="1" applyBorder="1" applyAlignment="1" applyProtection="1">
      <alignment horizontal="center" vertical="center" shrinkToFit="1"/>
      <protection locked="0"/>
    </xf>
    <xf numFmtId="178" fontId="10" fillId="0" borderId="109" xfId="0" applyNumberFormat="1" applyFont="1" applyBorder="1" applyAlignment="1">
      <alignment vertical="center" shrinkToFit="1"/>
    </xf>
    <xf numFmtId="178" fontId="10" fillId="0" borderId="113" xfId="0" applyNumberFormat="1" applyFont="1" applyBorder="1" applyAlignment="1">
      <alignment vertical="center" shrinkToFit="1"/>
    </xf>
    <xf numFmtId="0" fontId="19" fillId="0" borderId="148" xfId="0" applyFont="1" applyBorder="1" applyAlignment="1">
      <alignment horizontal="center" vertical="center" shrinkToFit="1"/>
    </xf>
    <xf numFmtId="0" fontId="19" fillId="0" borderId="58" xfId="0" applyFont="1" applyBorder="1" applyAlignment="1">
      <alignment horizontal="center" vertical="center" wrapText="1"/>
    </xf>
    <xf numFmtId="0" fontId="19" fillId="0" borderId="59" xfId="0" applyFont="1" applyBorder="1" applyAlignment="1">
      <alignment horizontal="center" vertical="center" wrapText="1"/>
    </xf>
    <xf numFmtId="178" fontId="10" fillId="5" borderId="9" xfId="0" applyNumberFormat="1" applyFont="1" applyFill="1" applyBorder="1" applyAlignment="1" applyProtection="1">
      <alignment horizontal="center" vertical="center"/>
      <protection locked="0"/>
    </xf>
    <xf numFmtId="178" fontId="10" fillId="5" borderId="8" xfId="0" applyNumberFormat="1" applyFont="1" applyFill="1" applyBorder="1" applyAlignment="1" applyProtection="1">
      <alignment horizontal="center" vertical="center"/>
      <protection locked="0"/>
    </xf>
    <xf numFmtId="41" fontId="10" fillId="0" borderId="166" xfId="0" applyNumberFormat="1" applyFont="1" applyBorder="1" applyAlignment="1">
      <alignment horizontal="center" vertical="center" shrinkToFit="1"/>
    </xf>
    <xf numFmtId="41" fontId="10" fillId="0" borderId="167" xfId="0" applyNumberFormat="1" applyFont="1" applyBorder="1" applyAlignment="1">
      <alignment horizontal="center" vertical="center" shrinkToFit="1"/>
    </xf>
    <xf numFmtId="41" fontId="10" fillId="0" borderId="168" xfId="0" applyNumberFormat="1" applyFont="1" applyBorder="1" applyAlignment="1">
      <alignment horizontal="center" vertical="center" shrinkToFit="1"/>
    </xf>
    <xf numFmtId="0" fontId="19" fillId="0" borderId="50" xfId="0" applyFont="1" applyBorder="1" applyAlignment="1">
      <alignment horizontal="center" vertical="center" shrinkToFit="1"/>
    </xf>
    <xf numFmtId="176" fontId="10" fillId="0" borderId="44" xfId="0" applyNumberFormat="1" applyFont="1" applyBorder="1" applyAlignment="1" applyProtection="1">
      <alignment horizontal="center" vertical="center" shrinkToFit="1"/>
      <protection locked="0"/>
    </xf>
    <xf numFmtId="176" fontId="10" fillId="0" borderId="60" xfId="0" applyNumberFormat="1" applyFont="1" applyBorder="1" applyAlignment="1" applyProtection="1">
      <alignment horizontal="center" vertical="center" shrinkToFit="1"/>
      <protection locked="0"/>
    </xf>
    <xf numFmtId="178" fontId="10" fillId="0" borderId="44" xfId="0" applyNumberFormat="1" applyFont="1" applyBorder="1" applyAlignment="1">
      <alignment vertical="center" shrinkToFit="1"/>
    </xf>
    <xf numFmtId="178" fontId="10" fillId="0" borderId="60" xfId="0" applyNumberFormat="1" applyFont="1" applyBorder="1" applyAlignment="1">
      <alignment vertical="center" shrinkToFit="1"/>
    </xf>
    <xf numFmtId="0" fontId="16" fillId="10" borderId="73" xfId="0" applyFont="1" applyFill="1" applyBorder="1" applyAlignment="1">
      <alignment horizontal="center" vertical="center" shrinkToFit="1"/>
    </xf>
    <xf numFmtId="176" fontId="10" fillId="10" borderId="72" xfId="0" applyNumberFormat="1" applyFont="1" applyFill="1" applyBorder="1" applyAlignment="1">
      <alignment horizontal="center" vertical="center" shrinkToFit="1"/>
    </xf>
    <xf numFmtId="176" fontId="10" fillId="10" borderId="73" xfId="0" applyNumberFormat="1" applyFont="1" applyFill="1" applyBorder="1" applyAlignment="1">
      <alignment horizontal="center" vertical="center" shrinkToFit="1"/>
    </xf>
    <xf numFmtId="176" fontId="10" fillId="0" borderId="145" xfId="0" applyNumberFormat="1" applyFont="1" applyBorder="1" applyAlignment="1" applyProtection="1">
      <alignment horizontal="center" vertical="center" shrinkToFit="1"/>
      <protection locked="0"/>
    </xf>
    <xf numFmtId="176" fontId="10" fillId="0" borderId="148" xfId="0" applyNumberFormat="1" applyFont="1" applyBorder="1" applyAlignment="1" applyProtection="1">
      <alignment horizontal="center" vertical="center" shrinkToFit="1"/>
      <protection locked="0"/>
    </xf>
    <xf numFmtId="178" fontId="10" fillId="0" borderId="145" xfId="0" applyNumberFormat="1" applyFont="1" applyBorder="1" applyAlignment="1">
      <alignment vertical="center" shrinkToFit="1"/>
    </xf>
    <xf numFmtId="178" fontId="10" fillId="0" borderId="148" xfId="0" applyNumberFormat="1" applyFont="1" applyBorder="1" applyAlignment="1">
      <alignment vertical="center" shrinkToFit="1"/>
    </xf>
    <xf numFmtId="41" fontId="10" fillId="0" borderId="163" xfId="0" applyNumberFormat="1" applyFont="1" applyBorder="1" applyAlignment="1">
      <alignment vertical="center" shrinkToFit="1"/>
    </xf>
    <xf numFmtId="41" fontId="10" fillId="0" borderId="164" xfId="0" applyNumberFormat="1" applyFont="1" applyBorder="1" applyAlignment="1">
      <alignment vertical="center" shrinkToFit="1"/>
    </xf>
    <xf numFmtId="41" fontId="10" fillId="0" borderId="165" xfId="0" applyNumberFormat="1" applyFont="1" applyBorder="1" applyAlignment="1">
      <alignment vertical="center" shrinkToFit="1"/>
    </xf>
    <xf numFmtId="0" fontId="19" fillId="0" borderId="56" xfId="0" applyFont="1" applyBorder="1" applyAlignment="1">
      <alignment horizontal="center" vertical="center" wrapText="1"/>
    </xf>
    <xf numFmtId="0" fontId="19" fillId="0" borderId="40" xfId="0" applyFont="1" applyBorder="1" applyAlignment="1">
      <alignment horizontal="center" vertical="center" wrapText="1"/>
    </xf>
    <xf numFmtId="0" fontId="16" fillId="0" borderId="148" xfId="0" applyFont="1" applyBorder="1" applyAlignment="1">
      <alignment horizontal="center" vertical="center"/>
    </xf>
    <xf numFmtId="178" fontId="10" fillId="0" borderId="145" xfId="0" applyNumberFormat="1" applyFont="1" applyBorder="1" applyAlignment="1" applyProtection="1">
      <alignment horizontal="center" vertical="center"/>
      <protection locked="0"/>
    </xf>
    <xf numFmtId="178" fontId="10" fillId="0" borderId="148" xfId="0" applyNumberFormat="1" applyFont="1" applyBorder="1" applyAlignment="1" applyProtection="1">
      <alignment horizontal="center" vertical="center"/>
      <protection locked="0"/>
    </xf>
    <xf numFmtId="178" fontId="9" fillId="0" borderId="145" xfId="0" applyNumberFormat="1" applyFont="1" applyBorder="1" applyAlignment="1">
      <alignment horizontal="center" vertical="center" shrinkToFit="1"/>
    </xf>
    <xf numFmtId="178" fontId="9" fillId="0" borderId="148" xfId="0" applyNumberFormat="1" applyFont="1" applyBorder="1" applyAlignment="1">
      <alignment horizontal="center" vertical="center" shrinkToFit="1"/>
    </xf>
    <xf numFmtId="0" fontId="22" fillId="0" borderId="9" xfId="0" applyFont="1" applyBorder="1" applyAlignment="1">
      <alignment horizontal="center" vertical="center" wrapText="1" shrinkToFit="1"/>
    </xf>
    <xf numFmtId="0" fontId="22" fillId="0" borderId="6" xfId="0" applyFont="1" applyBorder="1" applyAlignment="1">
      <alignment horizontal="center" vertical="center" wrapText="1" shrinkToFit="1"/>
    </xf>
    <xf numFmtId="0" fontId="22" fillId="0" borderId="8" xfId="0" applyFont="1" applyBorder="1" applyAlignment="1">
      <alignment horizontal="center" vertical="center" wrapText="1" shrinkToFit="1"/>
    </xf>
    <xf numFmtId="178" fontId="10" fillId="0" borderId="80" xfId="0" applyNumberFormat="1" applyFont="1" applyBorder="1" applyAlignment="1" applyProtection="1">
      <alignment horizontal="center" vertical="center"/>
      <protection locked="0"/>
    </xf>
    <xf numFmtId="178" fontId="10" fillId="0" borderId="58" xfId="0" applyNumberFormat="1" applyFont="1" applyBorder="1" applyAlignment="1" applyProtection="1">
      <alignment horizontal="center" vertical="center"/>
      <protection locked="0"/>
    </xf>
    <xf numFmtId="178" fontId="10" fillId="0" borderId="40" xfId="0" applyNumberFormat="1" applyFont="1" applyBorder="1" applyAlignment="1" applyProtection="1">
      <alignment horizontal="center" vertical="center"/>
      <protection locked="0"/>
    </xf>
    <xf numFmtId="178" fontId="9" fillId="0" borderId="80" xfId="0" applyNumberFormat="1" applyFont="1" applyBorder="1" applyAlignment="1">
      <alignment horizontal="center" vertical="center" shrinkToFit="1"/>
    </xf>
    <xf numFmtId="178" fontId="9" fillId="0" borderId="58" xfId="0" applyNumberFormat="1" applyFont="1" applyBorder="1" applyAlignment="1">
      <alignment horizontal="center" vertical="center" shrinkToFit="1"/>
    </xf>
    <xf numFmtId="178" fontId="9" fillId="0" borderId="40" xfId="0" applyNumberFormat="1" applyFont="1" applyBorder="1" applyAlignment="1">
      <alignment horizontal="center" vertical="center" shrinkToFit="1"/>
    </xf>
    <xf numFmtId="0" fontId="16" fillId="0" borderId="113" xfId="0" applyFont="1" applyBorder="1" applyAlignment="1">
      <alignment horizontal="center" vertical="center" shrinkToFit="1"/>
    </xf>
    <xf numFmtId="177" fontId="10" fillId="0" borderId="107" xfId="0" applyNumberFormat="1" applyFont="1" applyBorder="1" applyAlignment="1">
      <alignment horizontal="center" vertical="center" shrinkToFit="1"/>
    </xf>
    <xf numFmtId="177" fontId="10" fillId="0" borderId="112" xfId="0" applyNumberFormat="1" applyFont="1" applyBorder="1" applyAlignment="1">
      <alignment horizontal="center" vertical="center" shrinkToFit="1"/>
    </xf>
    <xf numFmtId="177" fontId="10" fillId="0" borderId="127" xfId="0" applyNumberFormat="1" applyFont="1" applyBorder="1" applyAlignment="1">
      <alignment horizontal="center" vertical="center" shrinkToFit="1"/>
    </xf>
    <xf numFmtId="178" fontId="10" fillId="0" borderId="109" xfId="0" applyNumberFormat="1" applyFont="1" applyBorder="1" applyAlignment="1" applyProtection="1">
      <alignment horizontal="center" vertical="center" shrinkToFit="1"/>
      <protection locked="0"/>
    </xf>
    <xf numFmtId="178" fontId="10" fillId="0" borderId="113" xfId="0" applyNumberFormat="1" applyFont="1" applyBorder="1" applyAlignment="1" applyProtection="1">
      <alignment horizontal="center" vertical="center" shrinkToFit="1"/>
      <protection locked="0"/>
    </xf>
    <xf numFmtId="178" fontId="10" fillId="5" borderId="115" xfId="0" applyNumberFormat="1" applyFont="1" applyFill="1" applyBorder="1" applyAlignment="1" applyProtection="1">
      <alignment horizontal="center" vertical="center"/>
      <protection locked="0"/>
    </xf>
    <xf numFmtId="178" fontId="10" fillId="0" borderId="109" xfId="0" applyNumberFormat="1" applyFont="1" applyBorder="1" applyAlignment="1">
      <alignment horizontal="center" vertical="center" shrinkToFit="1"/>
    </xf>
    <xf numFmtId="178" fontId="10" fillId="0" borderId="113" xfId="0" applyNumberFormat="1" applyFont="1" applyBorder="1" applyAlignment="1">
      <alignment horizontal="center" vertical="center" shrinkToFit="1"/>
    </xf>
    <xf numFmtId="0" fontId="31" fillId="0" borderId="50" xfId="0" applyFont="1" applyBorder="1" applyAlignment="1">
      <alignment horizontal="center" vertical="center" wrapText="1" shrinkToFit="1"/>
    </xf>
    <xf numFmtId="0" fontId="31" fillId="0" borderId="60" xfId="0" applyFont="1" applyBorder="1" applyAlignment="1">
      <alignment horizontal="center" vertical="center" wrapText="1" shrinkToFit="1"/>
    </xf>
    <xf numFmtId="178" fontId="10" fillId="0" borderId="44" xfId="0" applyNumberFormat="1" applyFont="1" applyBorder="1" applyAlignment="1" applyProtection="1">
      <alignment horizontal="center" vertical="center" shrinkToFit="1"/>
      <protection locked="0"/>
    </xf>
    <xf numFmtId="178" fontId="10" fillId="0" borderId="60" xfId="0" applyNumberFormat="1" applyFont="1" applyBorder="1" applyAlignment="1" applyProtection="1">
      <alignment horizontal="center" vertical="center" shrinkToFit="1"/>
      <protection locked="0"/>
    </xf>
    <xf numFmtId="178" fontId="10" fillId="0" borderId="44" xfId="0" applyNumberFormat="1" applyFont="1" applyBorder="1" applyAlignment="1">
      <alignment horizontal="center" vertical="center" shrinkToFit="1"/>
    </xf>
    <xf numFmtId="178" fontId="10" fillId="0" borderId="60" xfId="0" applyNumberFormat="1" applyFont="1" applyBorder="1" applyAlignment="1">
      <alignment horizontal="center" vertical="center" shrinkToFit="1"/>
    </xf>
    <xf numFmtId="178" fontId="10" fillId="5" borderId="43" xfId="0" applyNumberFormat="1" applyFont="1" applyFill="1" applyBorder="1" applyAlignment="1" applyProtection="1">
      <alignment horizontal="center" vertical="center"/>
      <protection locked="0"/>
    </xf>
    <xf numFmtId="178" fontId="10" fillId="5" borderId="110" xfId="0" applyNumberFormat="1" applyFont="1" applyFill="1" applyBorder="1" applyAlignment="1" applyProtection="1">
      <alignment horizontal="center" vertical="center"/>
      <protection locked="0"/>
    </xf>
    <xf numFmtId="0" fontId="14" fillId="10" borderId="72" xfId="0" applyFont="1" applyFill="1" applyBorder="1" applyAlignment="1">
      <alignment horizontal="center" vertical="center" wrapText="1" shrinkToFit="1"/>
    </xf>
    <xf numFmtId="0" fontId="14" fillId="10" borderId="1" xfId="0" applyFont="1" applyFill="1" applyBorder="1" applyAlignment="1">
      <alignment horizontal="center" vertical="center" wrapText="1" shrinkToFit="1"/>
    </xf>
    <xf numFmtId="0" fontId="14" fillId="10" borderId="129" xfId="0" applyFont="1" applyFill="1" applyBorder="1" applyAlignment="1">
      <alignment horizontal="center" vertical="center" wrapText="1" shrinkToFit="1"/>
    </xf>
    <xf numFmtId="176" fontId="10" fillId="10" borderId="123" xfId="0" applyNumberFormat="1" applyFont="1" applyFill="1" applyBorder="1" applyAlignment="1">
      <alignment horizontal="center" vertical="center" shrinkToFit="1"/>
    </xf>
    <xf numFmtId="176" fontId="10" fillId="10" borderId="129" xfId="0" applyNumberFormat="1" applyFont="1" applyFill="1" applyBorder="1" applyAlignment="1">
      <alignment horizontal="center" vertical="center" shrinkToFit="1"/>
    </xf>
    <xf numFmtId="178" fontId="10" fillId="0" borderId="109" xfId="0" applyNumberFormat="1" applyFont="1" applyBorder="1" applyAlignment="1" applyProtection="1">
      <alignment horizontal="center" vertical="center"/>
      <protection locked="0"/>
    </xf>
    <xf numFmtId="178" fontId="10" fillId="0" borderId="113" xfId="0" applyNumberFormat="1" applyFont="1" applyBorder="1" applyAlignment="1" applyProtection="1">
      <alignment horizontal="center" vertical="center"/>
      <protection locked="0"/>
    </xf>
    <xf numFmtId="178" fontId="9" fillId="0" borderId="109" xfId="0" applyNumberFormat="1" applyFont="1" applyBorder="1" applyAlignment="1">
      <alignment horizontal="center" vertical="center" shrinkToFit="1"/>
    </xf>
    <xf numFmtId="178" fontId="9" fillId="0" borderId="113" xfId="0" applyNumberFormat="1" applyFont="1" applyBorder="1" applyAlignment="1">
      <alignment horizontal="center" vertical="center" shrinkToFit="1"/>
    </xf>
    <xf numFmtId="178" fontId="10" fillId="5" borderId="80" xfId="0" applyNumberFormat="1" applyFont="1" applyFill="1" applyBorder="1" applyAlignment="1" applyProtection="1">
      <alignment horizontal="center" vertical="center"/>
      <protection locked="0"/>
    </xf>
    <xf numFmtId="178" fontId="10" fillId="5" borderId="40" xfId="0" applyNumberFormat="1" applyFont="1" applyFill="1" applyBorder="1" applyAlignment="1" applyProtection="1">
      <alignment horizontal="center" vertical="center"/>
      <protection locked="0"/>
    </xf>
    <xf numFmtId="178" fontId="10" fillId="6" borderId="9" xfId="0" applyNumberFormat="1" applyFont="1" applyFill="1" applyBorder="1" applyAlignment="1" applyProtection="1">
      <alignment horizontal="center" vertical="center"/>
      <protection locked="0"/>
    </xf>
    <xf numFmtId="178" fontId="10" fillId="6" borderId="8" xfId="0" applyNumberFormat="1" applyFont="1" applyFill="1" applyBorder="1" applyAlignment="1" applyProtection="1">
      <alignment horizontal="center" vertical="center"/>
      <protection locked="0"/>
    </xf>
    <xf numFmtId="0" fontId="16" fillId="0" borderId="43" xfId="0" applyFont="1" applyBorder="1" applyAlignment="1" applyProtection="1">
      <alignment horizontal="center" vertical="center"/>
      <protection locked="0"/>
    </xf>
    <xf numFmtId="0" fontId="16" fillId="0" borderId="105" xfId="0" applyFont="1" applyBorder="1" applyAlignment="1" applyProtection="1">
      <alignment horizontal="center" vertical="center"/>
      <protection locked="0"/>
    </xf>
    <xf numFmtId="178" fontId="10" fillId="0" borderId="80" xfId="0" applyNumberFormat="1" applyFont="1" applyBorder="1" applyAlignment="1" applyProtection="1">
      <alignment horizontal="center" vertical="center" wrapText="1"/>
      <protection locked="0"/>
    </xf>
    <xf numFmtId="178" fontId="10" fillId="0" borderId="58" xfId="0" applyNumberFormat="1" applyFont="1" applyBorder="1" applyAlignment="1" applyProtection="1">
      <alignment horizontal="center" vertical="center" wrapText="1"/>
      <protection locked="0"/>
    </xf>
    <xf numFmtId="178" fontId="10" fillId="0" borderId="59" xfId="0" applyNumberFormat="1" applyFont="1" applyBorder="1" applyAlignment="1" applyProtection="1">
      <alignment horizontal="center" vertical="center" wrapText="1"/>
      <protection locked="0"/>
    </xf>
    <xf numFmtId="178" fontId="9" fillId="0" borderId="43" xfId="0" applyNumberFormat="1" applyFont="1" applyBorder="1" applyAlignment="1" applyProtection="1">
      <alignment horizontal="center" vertical="center"/>
      <protection locked="0"/>
    </xf>
    <xf numFmtId="178" fontId="9" fillId="0" borderId="105" xfId="0" applyNumberFormat="1" applyFont="1" applyBorder="1" applyAlignment="1" applyProtection="1">
      <alignment horizontal="center" vertical="center"/>
      <protection locked="0"/>
    </xf>
    <xf numFmtId="178" fontId="35" fillId="0" borderId="43" xfId="0" applyNumberFormat="1" applyFont="1" applyBorder="1" applyAlignment="1" applyProtection="1">
      <alignment horizontal="center" vertical="center"/>
      <protection locked="0"/>
    </xf>
    <xf numFmtId="178" fontId="35" fillId="0" borderId="110" xfId="0" applyNumberFormat="1" applyFont="1" applyBorder="1" applyAlignment="1" applyProtection="1">
      <alignment horizontal="center" vertical="center"/>
      <protection locked="0"/>
    </xf>
    <xf numFmtId="178" fontId="9" fillId="0" borderId="43" xfId="0" applyNumberFormat="1" applyFont="1" applyBorder="1" applyAlignment="1">
      <alignment horizontal="center" vertical="center" shrinkToFit="1"/>
    </xf>
    <xf numFmtId="178" fontId="9" fillId="0" borderId="110" xfId="0" applyNumberFormat="1" applyFont="1" applyBorder="1" applyAlignment="1">
      <alignment horizontal="center" vertical="center" shrinkToFit="1"/>
    </xf>
    <xf numFmtId="178" fontId="10" fillId="5" borderId="59" xfId="0" applyNumberFormat="1" applyFont="1" applyFill="1" applyBorder="1" applyAlignment="1" applyProtection="1">
      <alignment horizontal="center" vertical="center"/>
      <protection locked="0"/>
    </xf>
    <xf numFmtId="178" fontId="10" fillId="6" borderId="115" xfId="0" applyNumberFormat="1" applyFont="1" applyFill="1" applyBorder="1" applyAlignment="1" applyProtection="1">
      <alignment horizontal="center" vertical="center"/>
      <protection locked="0"/>
    </xf>
    <xf numFmtId="177" fontId="10" fillId="0" borderId="43" xfId="0" applyNumberFormat="1" applyFont="1" applyBorder="1" applyAlignment="1">
      <alignment horizontal="center" vertical="center" shrinkToFit="1"/>
    </xf>
    <xf numFmtId="177" fontId="10" fillId="0" borderId="105" xfId="0" applyNumberFormat="1"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8" xfId="0" applyFont="1" applyBorder="1" applyAlignment="1">
      <alignment horizontal="center" vertical="center" shrinkToFit="1"/>
    </xf>
    <xf numFmtId="178" fontId="9" fillId="0" borderId="59" xfId="0" applyNumberFormat="1" applyFont="1" applyBorder="1" applyAlignment="1">
      <alignment horizontal="center" vertical="center" shrinkToFit="1"/>
    </xf>
    <xf numFmtId="178" fontId="9" fillId="0" borderId="105" xfId="0" applyNumberFormat="1" applyFont="1" applyBorder="1" applyAlignment="1">
      <alignment horizontal="center" vertical="center" shrinkToFit="1"/>
    </xf>
    <xf numFmtId="0" fontId="16" fillId="0" borderId="110" xfId="0" applyFont="1" applyBorder="1" applyAlignment="1" applyProtection="1">
      <alignment horizontal="center" vertical="center"/>
      <protection locked="0"/>
    </xf>
    <xf numFmtId="178" fontId="10" fillId="8" borderId="80" xfId="0" applyNumberFormat="1" applyFont="1" applyFill="1" applyBorder="1" applyAlignment="1" applyProtection="1">
      <alignment horizontal="center" vertical="center"/>
      <protection locked="0"/>
    </xf>
    <xf numFmtId="178" fontId="10" fillId="8" borderId="59" xfId="0" applyNumberFormat="1" applyFont="1" applyFill="1" applyBorder="1" applyAlignment="1" applyProtection="1">
      <alignment horizontal="center" vertical="center"/>
      <protection locked="0"/>
    </xf>
    <xf numFmtId="177" fontId="10" fillId="0" borderId="149" xfId="0" applyNumberFormat="1" applyFont="1" applyBorder="1" applyAlignment="1">
      <alignment horizontal="center" vertical="center"/>
    </xf>
    <xf numFmtId="177" fontId="10" fillId="0" borderId="110" xfId="0" applyNumberFormat="1" applyFont="1" applyBorder="1" applyAlignment="1">
      <alignment horizontal="center" vertical="center"/>
    </xf>
    <xf numFmtId="0" fontId="16" fillId="0" borderId="43" xfId="0" applyFont="1" applyBorder="1" applyAlignment="1" applyProtection="1">
      <alignment horizontal="center" vertical="center" shrinkToFit="1"/>
      <protection locked="0"/>
    </xf>
    <xf numFmtId="0" fontId="16" fillId="0" borderId="105" xfId="0" applyFont="1" applyBorder="1" applyAlignment="1" applyProtection="1">
      <alignment horizontal="center" vertical="center" shrinkToFit="1"/>
      <protection locked="0"/>
    </xf>
    <xf numFmtId="178" fontId="10" fillId="5" borderId="105" xfId="0" applyNumberFormat="1" applyFont="1" applyFill="1" applyBorder="1" applyAlignment="1" applyProtection="1">
      <alignment horizontal="center" vertical="center"/>
      <protection locked="0"/>
    </xf>
    <xf numFmtId="178" fontId="10" fillId="8" borderId="40" xfId="0" applyNumberFormat="1" applyFont="1" applyFill="1" applyBorder="1" applyAlignment="1" applyProtection="1">
      <alignment horizontal="center" vertical="center"/>
      <protection locked="0"/>
    </xf>
    <xf numFmtId="177" fontId="10" fillId="0" borderId="149" xfId="0" applyNumberFormat="1" applyFont="1" applyBorder="1" applyAlignment="1">
      <alignment horizontal="center" vertical="center" shrinkToFit="1"/>
    </xf>
    <xf numFmtId="0" fontId="16" fillId="0" borderId="113" xfId="0" applyFont="1" applyBorder="1" applyAlignment="1">
      <alignment horizontal="center" vertical="center"/>
    </xf>
    <xf numFmtId="0" fontId="19" fillId="0" borderId="33" xfId="0" applyFont="1" applyBorder="1" applyAlignment="1">
      <alignment horizontal="center" vertical="center" shrinkToFit="1"/>
    </xf>
    <xf numFmtId="0" fontId="19" fillId="0" borderId="34" xfId="0" applyFont="1" applyBorder="1" applyAlignment="1">
      <alignment horizontal="center" vertical="center" shrinkToFit="1"/>
    </xf>
    <xf numFmtId="0" fontId="19" fillId="0" borderId="107" xfId="0" applyFont="1" applyBorder="1" applyAlignment="1">
      <alignment horizontal="center" vertical="center" shrinkToFit="1"/>
    </xf>
    <xf numFmtId="0" fontId="19" fillId="0" borderId="87"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112" xfId="0" applyFont="1" applyBorder="1" applyAlignment="1">
      <alignment horizontal="center" vertical="center" shrinkToFit="1"/>
    </xf>
    <xf numFmtId="0" fontId="19" fillId="0" borderId="146" xfId="0" applyFont="1" applyBorder="1" applyAlignment="1">
      <alignment horizontal="center" vertical="center" shrinkToFit="1"/>
    </xf>
    <xf numFmtId="0" fontId="19" fillId="0" borderId="138" xfId="0" applyFont="1" applyBorder="1" applyAlignment="1">
      <alignment horizontal="center" vertical="center" shrinkToFit="1"/>
    </xf>
    <xf numFmtId="0" fontId="19" fillId="0" borderId="127" xfId="0" applyFont="1" applyBorder="1" applyAlignment="1">
      <alignment horizontal="center" vertical="center" shrinkToFit="1"/>
    </xf>
    <xf numFmtId="0" fontId="19" fillId="0" borderId="33" xfId="0" applyFont="1" applyBorder="1" applyAlignment="1">
      <alignment horizontal="center" vertical="center" wrapText="1"/>
    </xf>
    <xf numFmtId="0" fontId="19" fillId="0" borderId="107" xfId="0" applyFont="1" applyBorder="1" applyAlignment="1">
      <alignment horizontal="center" vertical="center" wrapText="1"/>
    </xf>
    <xf numFmtId="0" fontId="19" fillId="0" borderId="87" xfId="0" applyFont="1" applyBorder="1" applyAlignment="1">
      <alignment horizontal="center" vertical="center" wrapText="1"/>
    </xf>
    <xf numFmtId="0" fontId="19" fillId="0" borderId="112" xfId="0" applyFont="1" applyBorder="1" applyAlignment="1">
      <alignment horizontal="center" vertical="center" wrapText="1"/>
    </xf>
    <xf numFmtId="0" fontId="19" fillId="0" borderId="146" xfId="0" applyFont="1" applyBorder="1" applyAlignment="1">
      <alignment horizontal="center" vertical="center" wrapText="1"/>
    </xf>
    <xf numFmtId="0" fontId="19" fillId="0" borderId="127"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87" xfId="0" applyFont="1" applyBorder="1" applyAlignment="1">
      <alignment horizontal="center" vertical="center" wrapText="1"/>
    </xf>
    <xf numFmtId="0" fontId="16" fillId="0" borderId="146" xfId="0" applyFont="1" applyBorder="1" applyAlignment="1">
      <alignment horizontal="center" vertical="center" wrapText="1"/>
    </xf>
    <xf numFmtId="0" fontId="19" fillId="0" borderId="145" xfId="0" applyFont="1" applyBorder="1" applyAlignment="1">
      <alignment horizontal="center" vertical="center"/>
    </xf>
    <xf numFmtId="0" fontId="19" fillId="0" borderId="111" xfId="0" applyFont="1" applyBorder="1" applyAlignment="1">
      <alignment horizontal="center" vertical="center"/>
    </xf>
    <xf numFmtId="0" fontId="19" fillId="0" borderId="174" xfId="0" applyFont="1" applyBorder="1" applyAlignment="1">
      <alignment horizontal="center" vertical="center"/>
    </xf>
    <xf numFmtId="0" fontId="19" fillId="0" borderId="97" xfId="0" applyFont="1" applyBorder="1" applyAlignment="1">
      <alignment horizontal="center" vertical="center"/>
    </xf>
    <xf numFmtId="0" fontId="20" fillId="0" borderId="171" xfId="0" applyFont="1" applyBorder="1" applyAlignment="1">
      <alignment horizontal="center" vertical="center" wrapText="1" shrinkToFit="1"/>
    </xf>
    <xf numFmtId="0" fontId="20" fillId="0" borderId="172" xfId="0" applyFont="1" applyBorder="1" applyAlignment="1">
      <alignment horizontal="center" vertical="center" wrapText="1" shrinkToFit="1"/>
    </xf>
    <xf numFmtId="0" fontId="20" fillId="0" borderId="173" xfId="0" applyFont="1" applyBorder="1" applyAlignment="1">
      <alignment horizontal="center" vertical="center" wrapText="1" shrinkToFit="1"/>
    </xf>
    <xf numFmtId="0" fontId="20" fillId="0" borderId="32" xfId="0" applyFont="1" applyBorder="1" applyAlignment="1">
      <alignment horizontal="center" vertical="center" wrapText="1"/>
    </xf>
    <xf numFmtId="0" fontId="20" fillId="0" borderId="169" xfId="0" applyFont="1" applyBorder="1" applyAlignment="1">
      <alignment horizontal="center" vertical="center" wrapText="1"/>
    </xf>
    <xf numFmtId="0" fontId="20" fillId="0" borderId="170" xfId="0" applyFont="1" applyBorder="1" applyAlignment="1">
      <alignment horizontal="center" vertical="center" wrapText="1"/>
    </xf>
    <xf numFmtId="0" fontId="33" fillId="11" borderId="98" xfId="0" applyFont="1" applyFill="1" applyBorder="1" applyAlignment="1">
      <alignment horizontal="center" vertical="center" wrapText="1"/>
    </xf>
    <xf numFmtId="0" fontId="33" fillId="11" borderId="2" xfId="0" applyFont="1" applyFill="1" applyBorder="1" applyAlignment="1">
      <alignment horizontal="center" vertical="center" wrapText="1"/>
    </xf>
    <xf numFmtId="0" fontId="33" fillId="11" borderId="101" xfId="0" applyFont="1" applyFill="1" applyBorder="1" applyAlignment="1">
      <alignment horizontal="center" vertical="center" wrapText="1"/>
    </xf>
    <xf numFmtId="0" fontId="33" fillId="4" borderId="28" xfId="0" applyFont="1" applyFill="1" applyBorder="1" applyAlignment="1" applyProtection="1">
      <alignment horizontal="left" vertical="center" wrapText="1"/>
      <protection locked="0"/>
    </xf>
    <xf numFmtId="0" fontId="33" fillId="4" borderId="0" xfId="0" applyFont="1" applyFill="1" applyAlignment="1" applyProtection="1">
      <alignment horizontal="left" vertical="center" wrapText="1"/>
      <protection locked="0"/>
    </xf>
    <xf numFmtId="0" fontId="33" fillId="4" borderId="0" xfId="0" applyFont="1" applyFill="1" applyAlignment="1" applyProtection="1">
      <alignment horizontal="center" vertical="center" wrapText="1"/>
      <protection locked="0"/>
    </xf>
    <xf numFmtId="0" fontId="33" fillId="4" borderId="15" xfId="0" applyFont="1" applyFill="1" applyBorder="1" applyAlignment="1" applyProtection="1">
      <alignment horizontal="center" vertical="center" wrapText="1"/>
      <protection locked="0"/>
    </xf>
    <xf numFmtId="0" fontId="19" fillId="0" borderId="11" xfId="0" applyFont="1" applyBorder="1" applyAlignment="1">
      <alignment horizontal="center" vertical="center" shrinkToFit="1"/>
    </xf>
    <xf numFmtId="0" fontId="0" fillId="0" borderId="80" xfId="0" applyBorder="1" applyAlignment="1">
      <alignment horizontal="center" vertical="center" shrinkToFit="1"/>
    </xf>
    <xf numFmtId="0" fontId="0" fillId="0" borderId="9" xfId="0" applyBorder="1" applyAlignment="1">
      <alignment horizontal="center" vertical="center" shrinkToFit="1"/>
    </xf>
    <xf numFmtId="0" fontId="0" fillId="0" borderId="24" xfId="0" applyBorder="1" applyAlignment="1">
      <alignment horizontal="center" vertical="center" shrinkToFit="1"/>
    </xf>
    <xf numFmtId="0" fontId="0" fillId="0" borderId="80" xfId="0" applyBorder="1" applyAlignment="1">
      <alignment horizontal="center" vertical="center" wrapText="1"/>
    </xf>
    <xf numFmtId="0" fontId="0" fillId="0" borderId="43" xfId="0" applyBorder="1" applyAlignment="1">
      <alignment horizontal="center" vertical="center" wrapText="1"/>
    </xf>
    <xf numFmtId="0" fontId="20" fillId="0" borderId="145" xfId="0" applyFont="1" applyBorder="1" applyAlignment="1">
      <alignment horizontal="center" vertical="center" wrapText="1" shrinkToFit="1"/>
    </xf>
    <xf numFmtId="0" fontId="21" fillId="0" borderId="109" xfId="0" applyFont="1" applyBorder="1" applyAlignment="1">
      <alignment horizontal="center" vertical="center" shrinkToFit="1"/>
    </xf>
    <xf numFmtId="0" fontId="21" fillId="0" borderId="44" xfId="0" applyFont="1" applyBorder="1" applyAlignment="1">
      <alignment horizontal="center" vertical="center" shrinkToFit="1"/>
    </xf>
    <xf numFmtId="0" fontId="20" fillId="0" borderId="99" xfId="0" applyFont="1" applyBorder="1" applyAlignment="1">
      <alignment horizontal="center" vertical="center" wrapText="1"/>
    </xf>
    <xf numFmtId="0" fontId="20" fillId="0" borderId="100" xfId="0" applyFont="1" applyBorder="1" applyAlignment="1">
      <alignment horizontal="center" vertical="center" wrapText="1"/>
    </xf>
    <xf numFmtId="0" fontId="21" fillId="0" borderId="86" xfId="0" applyFont="1" applyBorder="1" applyAlignment="1">
      <alignment horizontal="center" vertical="center" wrapText="1"/>
    </xf>
    <xf numFmtId="0" fontId="8" fillId="0" borderId="4" xfId="0" applyFont="1" applyBorder="1" applyAlignment="1">
      <alignment horizontal="center" vertical="center" shrinkToFit="1"/>
    </xf>
    <xf numFmtId="0" fontId="0" fillId="0" borderId="37" xfId="0" applyBorder="1" applyAlignment="1">
      <alignment horizontal="center" vertical="center"/>
    </xf>
    <xf numFmtId="0" fontId="19" fillId="0" borderId="54" xfId="0" applyFont="1" applyBorder="1" applyAlignment="1">
      <alignment horizontal="center" vertical="center"/>
    </xf>
    <xf numFmtId="0" fontId="22" fillId="0" borderId="80" xfId="0" applyFont="1" applyBorder="1" applyAlignment="1">
      <alignment horizontal="center" vertical="center" wrapText="1"/>
    </xf>
    <xf numFmtId="0" fontId="22" fillId="0" borderId="43" xfId="0" applyFont="1" applyBorder="1" applyAlignment="1">
      <alignment horizontal="center" vertical="center" wrapText="1"/>
    </xf>
    <xf numFmtId="177" fontId="0" fillId="0" borderId="42" xfId="0" applyNumberFormat="1" applyBorder="1" applyAlignment="1">
      <alignment horizontal="center" vertical="center" shrinkToFit="1"/>
    </xf>
    <xf numFmtId="0" fontId="19" fillId="0" borderId="55" xfId="0" applyFont="1" applyBorder="1" applyAlignment="1">
      <alignment horizontal="center" vertical="center" wrapText="1"/>
    </xf>
    <xf numFmtId="177" fontId="0" fillId="0" borderId="42" xfId="0" applyNumberFormat="1" applyBorder="1" applyAlignment="1">
      <alignment horizontal="center" vertical="center"/>
    </xf>
    <xf numFmtId="177" fontId="0" fillId="0" borderId="52" xfId="0" applyNumberFormat="1" applyBorder="1" applyAlignment="1">
      <alignment horizontal="center" vertical="center"/>
    </xf>
    <xf numFmtId="177" fontId="0" fillId="0" borderId="60" xfId="0" applyNumberFormat="1" applyBorder="1" applyAlignment="1">
      <alignment horizontal="center" vertical="center" shrinkToFit="1"/>
    </xf>
    <xf numFmtId="178" fontId="10" fillId="0" borderId="10" xfId="0" applyNumberFormat="1" applyFont="1" applyBorder="1" applyAlignment="1" applyProtection="1">
      <alignment horizontal="center" vertical="center" shrinkToFit="1"/>
      <protection locked="0"/>
    </xf>
    <xf numFmtId="178" fontId="10" fillId="0" borderId="11" xfId="0" applyNumberFormat="1" applyFont="1" applyBorder="1" applyAlignment="1" applyProtection="1">
      <alignment horizontal="center" vertical="center" shrinkToFit="1"/>
      <protection locked="0"/>
    </xf>
    <xf numFmtId="178" fontId="10" fillId="0" borderId="10" xfId="0" applyNumberFormat="1" applyFont="1" applyBorder="1" applyAlignment="1">
      <alignment horizontal="center" vertical="center" shrinkToFit="1"/>
    </xf>
    <xf numFmtId="0" fontId="31" fillId="0" borderId="9" xfId="0" applyFont="1" applyBorder="1" applyAlignment="1">
      <alignment horizontal="center" vertical="center" wrapText="1" shrinkToFit="1"/>
    </xf>
    <xf numFmtId="0" fontId="31" fillId="0" borderId="9" xfId="0" applyFont="1" applyBorder="1" applyAlignment="1">
      <alignment horizontal="center" vertical="center" shrinkToFit="1"/>
    </xf>
    <xf numFmtId="178" fontId="10" fillId="0" borderId="50" xfId="0" applyNumberFormat="1" applyFont="1" applyBorder="1" applyAlignment="1" applyProtection="1">
      <alignment horizontal="center" vertical="center" shrinkToFit="1"/>
      <protection locked="0"/>
    </xf>
    <xf numFmtId="178" fontId="10" fillId="0" borderId="49" xfId="0" applyNumberFormat="1" applyFont="1" applyBorder="1" applyAlignment="1" applyProtection="1">
      <alignment horizontal="center" vertical="center" shrinkToFit="1"/>
      <protection locked="0"/>
    </xf>
    <xf numFmtId="178" fontId="10" fillId="0" borderId="50" xfId="0" applyNumberFormat="1" applyFont="1" applyBorder="1" applyAlignment="1">
      <alignment horizontal="center" vertical="center" shrinkToFit="1"/>
    </xf>
    <xf numFmtId="178" fontId="10" fillId="10" borderId="125" xfId="0" applyNumberFormat="1" applyFont="1" applyFill="1" applyBorder="1" applyAlignment="1">
      <alignment horizontal="center" vertical="center" shrinkToFit="1"/>
    </xf>
    <xf numFmtId="0" fontId="16" fillId="0" borderId="50" xfId="0" applyFont="1" applyBorder="1" applyAlignment="1" applyProtection="1">
      <alignment horizontal="center" vertical="center"/>
      <protection locked="0"/>
    </xf>
    <xf numFmtId="176" fontId="10" fillId="10" borderId="125" xfId="0" applyNumberFormat="1" applyFont="1" applyFill="1" applyBorder="1" applyAlignment="1">
      <alignment horizontal="center" vertical="center" shrinkToFit="1"/>
    </xf>
    <xf numFmtId="178" fontId="10" fillId="0" borderId="154" xfId="0" applyNumberFormat="1" applyFont="1" applyBorder="1" applyAlignment="1" applyProtection="1">
      <alignment horizontal="center" vertical="center" shrinkToFit="1"/>
      <protection locked="0"/>
    </xf>
    <xf numFmtId="178" fontId="10" fillId="0" borderId="6" xfId="0" applyNumberFormat="1" applyFont="1" applyBorder="1" applyAlignment="1" applyProtection="1">
      <alignment horizontal="center" vertical="center" shrinkToFit="1"/>
      <protection locked="0"/>
    </xf>
    <xf numFmtId="178" fontId="10" fillId="0" borderId="8" xfId="0" applyNumberFormat="1" applyFont="1" applyBorder="1" applyAlignment="1" applyProtection="1">
      <alignment horizontal="center" vertical="center" shrinkToFit="1"/>
      <protection locked="0"/>
    </xf>
    <xf numFmtId="178" fontId="10" fillId="0" borderId="154" xfId="0" applyNumberFormat="1" applyFont="1" applyBorder="1" applyAlignment="1">
      <alignment horizontal="center" vertical="center" shrinkToFit="1"/>
    </xf>
    <xf numFmtId="178" fontId="10" fillId="0" borderId="6" xfId="0" applyNumberFormat="1" applyFont="1" applyBorder="1" applyAlignment="1">
      <alignment horizontal="center" vertical="center" shrinkToFit="1"/>
    </xf>
    <xf numFmtId="178" fontId="10" fillId="0" borderId="8" xfId="0" applyNumberFormat="1" applyFont="1" applyBorder="1" applyAlignment="1">
      <alignment horizontal="center" vertical="center" shrinkToFit="1"/>
    </xf>
    <xf numFmtId="0" fontId="16" fillId="10" borderId="125" xfId="0" applyFont="1" applyFill="1" applyBorder="1" applyAlignment="1">
      <alignment horizontal="center" vertical="center" shrinkToFit="1"/>
    </xf>
    <xf numFmtId="41" fontId="10" fillId="0" borderId="61" xfId="0" applyNumberFormat="1" applyFont="1" applyBorder="1" applyAlignment="1">
      <alignment horizontal="center" vertical="center" shrinkToFit="1"/>
    </xf>
    <xf numFmtId="0" fontId="0" fillId="0" borderId="61" xfId="0" applyBorder="1" applyAlignment="1">
      <alignment horizontal="center" vertical="center" shrinkToFit="1"/>
    </xf>
    <xf numFmtId="0" fontId="0" fillId="0" borderId="64" xfId="0" applyBorder="1" applyAlignment="1">
      <alignment horizontal="center" vertical="center" shrinkToFit="1"/>
    </xf>
    <xf numFmtId="0" fontId="0" fillId="0" borderId="70" xfId="0" applyBorder="1" applyAlignment="1">
      <alignment horizontal="center" vertical="center" shrinkToFit="1"/>
    </xf>
    <xf numFmtId="0" fontId="0" fillId="0" borderId="134" xfId="0" applyBorder="1" applyAlignment="1">
      <alignment horizontal="center" vertical="center" shrinkToFit="1"/>
    </xf>
    <xf numFmtId="0" fontId="0" fillId="0" borderId="82" xfId="0" applyBorder="1" applyAlignment="1">
      <alignment horizontal="center" vertical="center" shrinkToFit="1"/>
    </xf>
    <xf numFmtId="0" fontId="0" fillId="0" borderId="143" xfId="0" applyBorder="1" applyAlignment="1">
      <alignment horizontal="center" vertical="center" shrinkToFit="1"/>
    </xf>
    <xf numFmtId="41" fontId="0" fillId="8" borderId="53" xfId="0" applyNumberFormat="1" applyFill="1" applyBorder="1" applyAlignment="1">
      <alignment horizontal="center" vertical="center" shrinkToFit="1"/>
    </xf>
    <xf numFmtId="0" fontId="0" fillId="8" borderId="41" xfId="0" applyFill="1" applyBorder="1" applyAlignment="1">
      <alignment horizontal="center" vertical="center" shrinkToFit="1"/>
    </xf>
    <xf numFmtId="0" fontId="0" fillId="8" borderId="55" xfId="0" applyFill="1" applyBorder="1" applyAlignment="1">
      <alignment horizontal="center" vertical="center" shrinkToFit="1"/>
    </xf>
    <xf numFmtId="0" fontId="19" fillId="0" borderId="80" xfId="0" applyFont="1" applyBorder="1" applyAlignment="1">
      <alignment horizontal="center" vertical="center" shrinkToFit="1"/>
    </xf>
    <xf numFmtId="0" fontId="0" fillId="0" borderId="9" xfId="0" applyBorder="1" applyAlignment="1">
      <alignment vertical="center" shrinkToFit="1"/>
    </xf>
    <xf numFmtId="0" fontId="0" fillId="0" borderId="43" xfId="0" applyBorder="1" applyAlignment="1">
      <alignment vertical="center" shrinkToFit="1"/>
    </xf>
    <xf numFmtId="177" fontId="17" fillId="0" borderId="39" xfId="0" applyNumberFormat="1" applyFont="1" applyBorder="1" applyAlignment="1">
      <alignment horizontal="center" vertical="center" shrinkToFit="1"/>
    </xf>
    <xf numFmtId="177" fontId="18" fillId="0" borderId="42" xfId="0" applyNumberFormat="1" applyFont="1" applyBorder="1" applyAlignment="1">
      <alignment horizontal="center" vertical="center" shrinkToFit="1"/>
    </xf>
    <xf numFmtId="177" fontId="0" fillId="0" borderId="52" xfId="0" applyNumberFormat="1" applyBorder="1" applyAlignment="1">
      <alignment horizontal="center" vertical="center" shrinkToFit="1"/>
    </xf>
    <xf numFmtId="176" fontId="10" fillId="0" borderId="3" xfId="0" applyNumberFormat="1" applyFont="1"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178" fontId="10" fillId="0" borderId="3" xfId="0" applyNumberFormat="1" applyFont="1" applyBorder="1" applyAlignment="1">
      <alignment vertical="center" shrinkToFit="1"/>
    </xf>
    <xf numFmtId="178" fontId="0" fillId="0" borderId="42" xfId="0" applyNumberFormat="1" applyBorder="1" applyAlignment="1">
      <alignment vertical="center" shrinkToFit="1"/>
    </xf>
    <xf numFmtId="176" fontId="10" fillId="0" borderId="36" xfId="0" applyNumberFormat="1" applyFont="1"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178" fontId="10" fillId="0" borderId="36" xfId="0" applyNumberFormat="1" applyFont="1" applyBorder="1" applyAlignment="1">
      <alignment vertical="center" shrinkToFit="1"/>
    </xf>
    <xf numFmtId="178" fontId="0" fillId="0" borderId="39" xfId="0" applyNumberFormat="1" applyBorder="1" applyAlignment="1">
      <alignment vertical="center" shrinkToFit="1"/>
    </xf>
    <xf numFmtId="41" fontId="10" fillId="0" borderId="132" xfId="0" applyNumberFormat="1" applyFont="1" applyBorder="1" applyAlignment="1">
      <alignment vertical="center" shrinkToFit="1"/>
    </xf>
    <xf numFmtId="0" fontId="0" fillId="0" borderId="133" xfId="0" applyBorder="1" applyAlignment="1">
      <alignment vertical="center" shrinkToFit="1"/>
    </xf>
    <xf numFmtId="0" fontId="19" fillId="0" borderId="9" xfId="0" applyFont="1" applyBorder="1" applyAlignment="1">
      <alignment horizontal="center" vertical="center" shrinkToFit="1"/>
    </xf>
    <xf numFmtId="176" fontId="10" fillId="0" borderId="9" xfId="0" applyNumberFormat="1" applyFont="1" applyBorder="1" applyAlignment="1" applyProtection="1">
      <alignment horizontal="center" vertical="center" shrinkToFit="1"/>
      <protection locked="0"/>
    </xf>
    <xf numFmtId="0" fontId="0" fillId="0" borderId="9" xfId="0" applyBorder="1" applyAlignment="1" applyProtection="1">
      <alignment horizontal="center" vertical="center" shrinkToFit="1"/>
      <protection locked="0"/>
    </xf>
    <xf numFmtId="178" fontId="10" fillId="0" borderId="9" xfId="0" applyNumberFormat="1" applyFont="1" applyBorder="1" applyAlignment="1">
      <alignment vertical="center" shrinkToFit="1"/>
    </xf>
    <xf numFmtId="178" fontId="0" fillId="0" borderId="43" xfId="0" applyNumberFormat="1" applyBorder="1" applyAlignment="1">
      <alignment vertical="center" shrinkToFit="1"/>
    </xf>
    <xf numFmtId="0" fontId="0" fillId="10" borderId="125" xfId="0" applyFill="1" applyBorder="1" applyAlignment="1">
      <alignment horizontal="center" vertical="center" shrinkToFit="1"/>
    </xf>
    <xf numFmtId="0" fontId="36" fillId="0" borderId="103" xfId="0" applyFont="1" applyBorder="1" applyAlignment="1">
      <alignment horizontal="center" vertical="center" wrapText="1"/>
    </xf>
    <xf numFmtId="0" fontId="5" fillId="0" borderId="120" xfId="0" applyFont="1" applyBorder="1" applyAlignment="1">
      <alignment vertical="center" wrapText="1"/>
    </xf>
    <xf numFmtId="0" fontId="0" fillId="0" borderId="120" xfId="0" applyBorder="1" applyAlignment="1">
      <alignment vertical="center"/>
    </xf>
    <xf numFmtId="0" fontId="0" fillId="0" borderId="136" xfId="0" applyBorder="1" applyAlignment="1">
      <alignment horizontal="center" vertical="center" shrinkToFit="1"/>
    </xf>
    <xf numFmtId="0" fontId="0" fillId="0" borderId="68" xfId="0" applyBorder="1" applyAlignment="1">
      <alignment horizontal="center" vertical="center" shrinkToFit="1"/>
    </xf>
    <xf numFmtId="41" fontId="10" fillId="0" borderId="3" xfId="0" applyNumberFormat="1" applyFont="1" applyBorder="1" applyAlignment="1">
      <alignment horizontal="center" vertical="center" shrinkToFit="1"/>
    </xf>
    <xf numFmtId="0" fontId="0" fillId="0" borderId="42" xfId="0" applyBorder="1" applyAlignment="1">
      <alignment horizontal="center" vertical="center" shrinkToFit="1"/>
    </xf>
    <xf numFmtId="0" fontId="0" fillId="0" borderId="3" xfId="0" applyBorder="1" applyAlignment="1">
      <alignment vertical="center" shrinkToFit="1"/>
    </xf>
    <xf numFmtId="0" fontId="14" fillId="0" borderId="40" xfId="0" applyFont="1" applyBorder="1" applyAlignment="1">
      <alignment horizontal="center" vertical="center" wrapText="1" shrinkToFit="1"/>
    </xf>
    <xf numFmtId="0" fontId="5" fillId="0" borderId="8" xfId="0" applyFont="1" applyBorder="1" applyAlignment="1">
      <alignment horizontal="center" vertical="center" shrinkToFit="1"/>
    </xf>
    <xf numFmtId="0" fontId="5" fillId="0" borderId="105"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2" xfId="0" applyFont="1" applyBorder="1" applyAlignment="1">
      <alignment horizontal="center" vertical="center" shrinkToFit="1"/>
    </xf>
    <xf numFmtId="41" fontId="10" fillId="0" borderId="13" xfId="0" applyNumberFormat="1" applyFont="1" applyBorder="1" applyAlignment="1">
      <alignment horizontal="center" vertical="center" shrinkToFit="1"/>
    </xf>
    <xf numFmtId="0" fontId="16" fillId="12" borderId="1" xfId="0" applyFont="1" applyFill="1" applyBorder="1" applyAlignment="1" applyProtection="1">
      <alignment horizontal="left" vertical="center" shrinkToFit="1"/>
      <protection locked="0"/>
    </xf>
    <xf numFmtId="0" fontId="16" fillId="12" borderId="129" xfId="0" applyFont="1" applyFill="1" applyBorder="1" applyAlignment="1" applyProtection="1">
      <alignment horizontal="left" vertical="center" shrinkToFit="1"/>
      <protection locked="0"/>
    </xf>
    <xf numFmtId="0" fontId="16" fillId="12" borderId="73" xfId="0" applyFont="1" applyFill="1" applyBorder="1" applyAlignment="1" applyProtection="1">
      <alignment horizontal="left" vertical="center" shrinkToFit="1"/>
      <protection locked="0"/>
    </xf>
    <xf numFmtId="0" fontId="12" fillId="9" borderId="3" xfId="0" applyFont="1" applyFill="1" applyBorder="1" applyAlignment="1">
      <alignment horizontal="center" vertical="center"/>
    </xf>
    <xf numFmtId="0" fontId="0" fillId="9" borderId="3" xfId="0" applyFill="1" applyBorder="1" applyAlignment="1">
      <alignment horizontal="center" vertical="center"/>
    </xf>
    <xf numFmtId="0" fontId="11" fillId="10" borderId="124" xfId="0" applyFont="1" applyFill="1" applyBorder="1" applyAlignment="1">
      <alignment horizontal="center" vertical="center" shrinkToFit="1"/>
    </xf>
    <xf numFmtId="0" fontId="11" fillId="10" borderId="125" xfId="0" applyFont="1" applyFill="1" applyBorder="1" applyAlignment="1">
      <alignment horizontal="center" vertical="center" shrinkToFit="1"/>
    </xf>
    <xf numFmtId="0" fontId="11" fillId="2" borderId="80" xfId="0" applyFont="1" applyFill="1" applyBorder="1" applyAlignment="1">
      <alignment horizontal="center" vertical="center" wrapText="1" shrinkToFit="1"/>
    </xf>
    <xf numFmtId="0" fontId="11" fillId="2" borderId="58" xfId="0" applyFont="1" applyFill="1" applyBorder="1" applyAlignment="1">
      <alignment horizontal="center" vertical="center" wrapText="1" shrinkToFit="1"/>
    </xf>
    <xf numFmtId="0" fontId="16" fillId="12" borderId="138" xfId="0" applyFont="1" applyFill="1" applyBorder="1" applyAlignment="1">
      <alignment horizontal="left" vertical="center" wrapText="1"/>
    </xf>
    <xf numFmtId="0" fontId="16" fillId="0" borderId="138" xfId="0" applyFont="1" applyBorder="1" applyAlignment="1">
      <alignment horizontal="left" vertical="center"/>
    </xf>
    <xf numFmtId="0" fontId="38" fillId="0" borderId="146" xfId="0" applyFont="1" applyBorder="1" applyAlignment="1">
      <alignment horizontal="center" vertical="center"/>
    </xf>
    <xf numFmtId="0" fontId="15" fillId="0" borderId="138" xfId="0" applyFont="1" applyBorder="1" applyAlignment="1">
      <alignment horizontal="center" vertical="center"/>
    </xf>
    <xf numFmtId="0" fontId="15" fillId="0" borderId="127" xfId="0" applyFont="1" applyBorder="1" applyAlignment="1">
      <alignment horizontal="center" vertical="center"/>
    </xf>
    <xf numFmtId="176" fontId="10" fillId="0" borderId="34" xfId="0" applyNumberFormat="1" applyFont="1" applyBorder="1" applyAlignment="1">
      <alignment horizontal="center" vertical="center" shrinkToFit="1"/>
    </xf>
    <xf numFmtId="0" fontId="10" fillId="0" borderId="107" xfId="0" applyFont="1" applyBorder="1" applyAlignment="1">
      <alignment horizontal="center" vertical="center" shrinkToFit="1"/>
    </xf>
    <xf numFmtId="0" fontId="10" fillId="0" borderId="29" xfId="0" applyFont="1" applyBorder="1" applyAlignment="1">
      <alignment horizontal="center" vertical="center" shrinkToFit="1"/>
    </xf>
    <xf numFmtId="0" fontId="10" fillId="0" borderId="108" xfId="0" applyFont="1" applyBorder="1" applyAlignment="1">
      <alignment horizontal="center" vertical="center" shrinkToFit="1"/>
    </xf>
    <xf numFmtId="178" fontId="11" fillId="2" borderId="16" xfId="0" applyNumberFormat="1" applyFont="1" applyFill="1" applyBorder="1" applyAlignment="1">
      <alignment horizontal="center" vertical="center" shrinkToFit="1"/>
    </xf>
    <xf numFmtId="178" fontId="11" fillId="2" borderId="26" xfId="0" applyNumberFormat="1" applyFont="1" applyFill="1" applyBorder="1" applyAlignment="1">
      <alignment horizontal="center" vertical="center" shrinkToFit="1"/>
    </xf>
    <xf numFmtId="0" fontId="11" fillId="0" borderId="3"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8" xfId="0" applyFont="1" applyBorder="1" applyAlignment="1">
      <alignment horizontal="center" vertical="center"/>
    </xf>
    <xf numFmtId="0" fontId="10" fillId="0" borderId="13" xfId="0" applyFont="1" applyBorder="1" applyAlignment="1">
      <alignment horizontal="center" vertical="center"/>
    </xf>
    <xf numFmtId="0" fontId="11" fillId="0" borderId="9"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24" xfId="0" applyFont="1" applyBorder="1" applyAlignment="1">
      <alignment horizontal="center" vertical="center" shrinkToFit="1"/>
    </xf>
    <xf numFmtId="0" fontId="12" fillId="12" borderId="150" xfId="0" applyFont="1" applyFill="1" applyBorder="1" applyAlignment="1">
      <alignment horizontal="left" vertical="center" wrapText="1"/>
    </xf>
    <xf numFmtId="0" fontId="16" fillId="12" borderId="115" xfId="0" applyFont="1" applyFill="1" applyBorder="1" applyAlignment="1">
      <alignment horizontal="left" vertical="center"/>
    </xf>
    <xf numFmtId="0" fontId="16" fillId="12" borderId="151" xfId="0" applyFont="1" applyFill="1" applyBorder="1" applyAlignment="1">
      <alignment horizontal="left" vertical="center"/>
    </xf>
    <xf numFmtId="0" fontId="12" fillId="12" borderId="147" xfId="0" applyFont="1" applyFill="1" applyBorder="1" applyAlignment="1">
      <alignment horizontal="left" vertical="center" wrapText="1"/>
    </xf>
    <xf numFmtId="0" fontId="16" fillId="12" borderId="110" xfId="0" applyFont="1" applyFill="1" applyBorder="1" applyAlignment="1">
      <alignment horizontal="left" vertical="center"/>
    </xf>
    <xf numFmtId="178" fontId="10" fillId="0" borderId="9" xfId="0" applyNumberFormat="1" applyFont="1" applyBorder="1" applyAlignment="1">
      <alignment horizontal="center" vertical="center" shrinkToFit="1"/>
    </xf>
    <xf numFmtId="0" fontId="15" fillId="0" borderId="44" xfId="0" applyFont="1" applyBorder="1" applyAlignment="1">
      <alignment horizontal="center" vertical="center"/>
    </xf>
    <xf numFmtId="0" fontId="15" fillId="0" borderId="45" xfId="0" applyFont="1" applyBorder="1" applyAlignment="1">
      <alignment vertical="center"/>
    </xf>
    <xf numFmtId="0" fontId="0" fillId="0" borderId="45" xfId="0" applyBorder="1" applyAlignment="1">
      <alignment vertical="center"/>
    </xf>
    <xf numFmtId="0" fontId="0" fillId="0" borderId="60" xfId="0" applyBorder="1" applyAlignment="1">
      <alignment vertical="center"/>
    </xf>
    <xf numFmtId="0" fontId="13" fillId="2" borderId="46" xfId="0" applyFont="1" applyFill="1" applyBorder="1" applyAlignment="1">
      <alignment horizontal="center" vertical="center"/>
    </xf>
    <xf numFmtId="0" fontId="10" fillId="0" borderId="47" xfId="0" applyFont="1" applyBorder="1" applyAlignment="1">
      <alignment vertical="center"/>
    </xf>
    <xf numFmtId="0" fontId="10" fillId="0" borderId="115" xfId="0" applyFont="1" applyBorder="1" applyAlignment="1">
      <alignment vertical="center"/>
    </xf>
    <xf numFmtId="0" fontId="10" fillId="0" borderId="153" xfId="0" applyFont="1" applyBorder="1" applyAlignment="1">
      <alignment vertical="center"/>
    </xf>
    <xf numFmtId="0" fontId="10" fillId="10" borderId="125" xfId="0" applyFont="1" applyFill="1" applyBorder="1" applyAlignment="1">
      <alignment horizontal="center" vertical="center" shrinkToFit="1"/>
    </xf>
    <xf numFmtId="0" fontId="10" fillId="10" borderId="125" xfId="0" applyFont="1" applyFill="1" applyBorder="1" applyAlignment="1">
      <alignment horizontal="center" vertical="center"/>
    </xf>
    <xf numFmtId="0" fontId="15" fillId="0" borderId="40" xfId="0" applyFont="1" applyBorder="1" applyAlignment="1">
      <alignment horizontal="center" vertical="center" wrapText="1"/>
    </xf>
    <xf numFmtId="0" fontId="10" fillId="0" borderId="41" xfId="0" applyFont="1" applyBorder="1" applyAlignment="1">
      <alignment vertical="center"/>
    </xf>
    <xf numFmtId="0" fontId="10" fillId="0" borderId="44" xfId="0" applyFont="1" applyBorder="1" applyAlignment="1">
      <alignment vertical="center"/>
    </xf>
    <xf numFmtId="0" fontId="11" fillId="0" borderId="3" xfId="0" applyFont="1" applyBorder="1" applyAlignment="1">
      <alignment horizontal="center" vertical="center"/>
    </xf>
    <xf numFmtId="0" fontId="11" fillId="0" borderId="10" xfId="0" applyFont="1" applyBorder="1" applyAlignment="1">
      <alignment horizontal="center" vertical="center"/>
    </xf>
    <xf numFmtId="0" fontId="13" fillId="0" borderId="3" xfId="0" applyFont="1" applyBorder="1" applyAlignment="1">
      <alignment horizontal="center" vertical="center"/>
    </xf>
    <xf numFmtId="0" fontId="13" fillId="0" borderId="10" xfId="0" applyFont="1" applyBorder="1" applyAlignment="1">
      <alignment horizontal="center" vertical="center"/>
    </xf>
    <xf numFmtId="178" fontId="10" fillId="3" borderId="43" xfId="0" applyNumberFormat="1" applyFont="1" applyFill="1" applyBorder="1" applyAlignment="1">
      <alignment horizontal="center" vertical="center"/>
    </xf>
    <xf numFmtId="178" fontId="10" fillId="3" borderId="105" xfId="0" applyNumberFormat="1" applyFont="1" applyFill="1" applyBorder="1" applyAlignment="1">
      <alignment horizontal="center" vertical="center"/>
    </xf>
    <xf numFmtId="178" fontId="10" fillId="3" borderId="9" xfId="0" applyNumberFormat="1" applyFont="1" applyFill="1" applyBorder="1" applyAlignment="1">
      <alignment horizontal="center" vertical="center"/>
    </xf>
    <xf numFmtId="178" fontId="10" fillId="3" borderId="8" xfId="0" applyNumberFormat="1" applyFont="1" applyFill="1" applyBorder="1" applyAlignment="1">
      <alignment horizontal="center" vertical="center"/>
    </xf>
    <xf numFmtId="178" fontId="10" fillId="0" borderId="3" xfId="0" applyNumberFormat="1" applyFont="1" applyBorder="1" applyAlignment="1">
      <alignment horizontal="center" vertical="center" shrinkToFit="1"/>
    </xf>
    <xf numFmtId="0" fontId="12" fillId="9" borderId="41" xfId="0" applyFont="1" applyFill="1" applyBorder="1" applyAlignment="1">
      <alignment horizontal="center" vertical="center" wrapText="1"/>
    </xf>
    <xf numFmtId="0" fontId="0" fillId="0" borderId="55" xfId="0" applyBorder="1" applyAlignment="1">
      <alignment horizontal="center" vertical="center"/>
    </xf>
    <xf numFmtId="0" fontId="0" fillId="0" borderId="47" xfId="0" applyBorder="1" applyAlignment="1">
      <alignment horizontal="center" vertical="center"/>
    </xf>
    <xf numFmtId="0" fontId="13" fillId="9" borderId="3" xfId="0" applyFont="1" applyFill="1" applyBorder="1" applyAlignment="1">
      <alignment horizontal="center" vertical="center" wrapText="1"/>
    </xf>
    <xf numFmtId="0" fontId="13" fillId="9" borderId="3" xfId="0" applyFont="1" applyFill="1" applyBorder="1" applyAlignment="1">
      <alignment horizontal="center" vertical="center"/>
    </xf>
    <xf numFmtId="0" fontId="8" fillId="9" borderId="47" xfId="0" applyFont="1" applyFill="1" applyBorder="1" applyAlignment="1">
      <alignment horizontal="center" vertical="center"/>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2" borderId="41"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178" fontId="10" fillId="0" borderId="54" xfId="0" applyNumberFormat="1" applyFont="1" applyBorder="1" applyAlignment="1">
      <alignment horizontal="center" vertical="center"/>
    </xf>
    <xf numFmtId="178" fontId="10" fillId="0" borderId="148" xfId="0" applyNumberFormat="1" applyFont="1" applyBorder="1" applyAlignment="1">
      <alignment horizontal="center" vertical="center"/>
    </xf>
    <xf numFmtId="178" fontId="10" fillId="0" borderId="10" xfId="0" applyNumberFormat="1" applyFont="1" applyBorder="1" applyAlignment="1">
      <alignment horizontal="center" vertical="center"/>
    </xf>
    <xf numFmtId="178" fontId="10" fillId="0" borderId="113" xfId="0" applyNumberFormat="1" applyFont="1" applyBorder="1" applyAlignment="1">
      <alignment horizontal="center" vertical="center"/>
    </xf>
    <xf numFmtId="0" fontId="11" fillId="2" borderId="84" xfId="0" applyFont="1" applyFill="1" applyBorder="1" applyAlignment="1">
      <alignment horizontal="center" vertical="center" shrinkToFit="1"/>
    </xf>
    <xf numFmtId="0" fontId="11" fillId="2" borderId="16" xfId="0" applyFont="1" applyFill="1" applyBorder="1" applyAlignment="1">
      <alignment horizontal="center" vertical="center" shrinkToFit="1"/>
    </xf>
    <xf numFmtId="0" fontId="11" fillId="2" borderId="87"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75" xfId="0" applyFont="1"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36" xfId="0" applyFont="1" applyFill="1" applyBorder="1" applyAlignment="1">
      <alignment horizontal="center" vertical="center"/>
    </xf>
    <xf numFmtId="0" fontId="10" fillId="0" borderId="3" xfId="0" applyFont="1" applyBorder="1" applyAlignment="1">
      <alignment horizontal="center" vertical="center"/>
    </xf>
    <xf numFmtId="178" fontId="0" fillId="0" borderId="105" xfId="0" applyNumberFormat="1" applyBorder="1" applyAlignment="1">
      <alignment horizontal="center" vertical="center"/>
    </xf>
    <xf numFmtId="0" fontId="11" fillId="0" borderId="8" xfId="0" applyFont="1" applyBorder="1" applyAlignment="1">
      <alignment horizontal="center" vertical="center"/>
    </xf>
    <xf numFmtId="0" fontId="11" fillId="0" borderId="13" xfId="0" applyFont="1" applyBorder="1" applyAlignment="1">
      <alignment horizontal="center" vertical="center"/>
    </xf>
    <xf numFmtId="0" fontId="15" fillId="10" borderId="124" xfId="0" applyFont="1" applyFill="1" applyBorder="1" applyAlignment="1">
      <alignment horizontal="center" vertical="center" wrapText="1" shrinkToFit="1"/>
    </xf>
    <xf numFmtId="0" fontId="15" fillId="10" borderId="125" xfId="0" applyFont="1" applyFill="1" applyBorder="1" applyAlignment="1">
      <alignment horizontal="center" vertical="center" shrinkToFit="1"/>
    </xf>
    <xf numFmtId="0" fontId="13" fillId="0" borderId="41" xfId="0" applyFont="1" applyBorder="1" applyAlignment="1">
      <alignment horizontal="center" vertical="center" wrapText="1"/>
    </xf>
    <xf numFmtId="0" fontId="10" fillId="0" borderId="41" xfId="0" applyFont="1" applyBorder="1" applyAlignment="1">
      <alignment horizontal="center" vertical="center"/>
    </xf>
    <xf numFmtId="0" fontId="10" fillId="0" borderId="80" xfId="0" applyFont="1" applyBorder="1" applyAlignment="1">
      <alignment horizontal="center" vertical="center"/>
    </xf>
    <xf numFmtId="0" fontId="19" fillId="0" borderId="74" xfId="0" applyFont="1" applyBorder="1" applyAlignment="1" applyProtection="1">
      <alignment horizontal="center" vertical="center"/>
      <protection locked="0"/>
    </xf>
    <xf numFmtId="0" fontId="19" fillId="0" borderId="94" xfId="0" applyFont="1" applyBorder="1" applyAlignment="1" applyProtection="1">
      <alignment horizontal="center" vertical="center"/>
      <protection locked="0"/>
    </xf>
    <xf numFmtId="41" fontId="11" fillId="10" borderId="125" xfId="5" applyFont="1" applyFill="1" applyBorder="1" applyAlignment="1" applyProtection="1">
      <alignment horizontal="center" vertical="center" shrinkToFit="1"/>
    </xf>
    <xf numFmtId="0" fontId="11" fillId="2" borderId="13" xfId="0" applyFont="1" applyFill="1" applyBorder="1" applyAlignment="1">
      <alignment horizontal="center" vertical="center"/>
    </xf>
    <xf numFmtId="0" fontId="10" fillId="0" borderId="10" xfId="0" applyFont="1" applyBorder="1" applyAlignment="1">
      <alignment horizontal="center" vertical="center"/>
    </xf>
    <xf numFmtId="0" fontId="10" fillId="0" borderId="81" xfId="0" applyFont="1" applyBorder="1" applyAlignment="1">
      <alignment horizontal="center" vertical="center"/>
    </xf>
    <xf numFmtId="0" fontId="10" fillId="9" borderId="33" xfId="0" applyFont="1" applyFill="1" applyBorder="1" applyAlignment="1">
      <alignment horizontal="center" vertical="center"/>
    </xf>
    <xf numFmtId="0" fontId="10" fillId="9" borderId="34" xfId="0" applyFont="1" applyFill="1" applyBorder="1" applyAlignment="1">
      <alignment horizontal="center" vertical="center"/>
    </xf>
    <xf numFmtId="0" fontId="10" fillId="9" borderId="87" xfId="0" applyFont="1" applyFill="1" applyBorder="1" applyAlignment="1">
      <alignment horizontal="center" vertical="center"/>
    </xf>
    <xf numFmtId="0" fontId="10" fillId="9" borderId="0" xfId="0" applyFont="1" applyFill="1" applyBorder="1" applyAlignment="1">
      <alignment horizontal="center" vertical="center"/>
    </xf>
    <xf numFmtId="0" fontId="0" fillId="9" borderId="146" xfId="0" applyFill="1" applyBorder="1" applyAlignment="1">
      <alignment horizontal="center" vertical="center"/>
    </xf>
    <xf numFmtId="0" fontId="0" fillId="9" borderId="138" xfId="0" applyFill="1" applyBorder="1" applyAlignment="1">
      <alignment horizontal="center" vertical="center"/>
    </xf>
    <xf numFmtId="0" fontId="10" fillId="0" borderId="56" xfId="0" applyFont="1" applyBorder="1" applyAlignment="1">
      <alignment horizontal="center" vertical="center" wrapText="1"/>
    </xf>
    <xf numFmtId="0" fontId="10" fillId="0" borderId="58" xfId="0" applyFont="1" applyBorder="1" applyAlignment="1">
      <alignment horizontal="center" vertical="center" wrapText="1"/>
    </xf>
    <xf numFmtId="0" fontId="10" fillId="0" borderId="146" xfId="0" applyFont="1" applyBorder="1" applyAlignment="1">
      <alignment horizontal="center" vertical="center" wrapText="1"/>
    </xf>
    <xf numFmtId="0" fontId="10" fillId="9" borderId="53" xfId="0" applyFont="1" applyFill="1" applyBorder="1" applyAlignment="1">
      <alignment horizontal="center" vertical="center" wrapText="1"/>
    </xf>
    <xf numFmtId="0" fontId="10" fillId="9" borderId="36" xfId="0" applyFont="1" applyFill="1" applyBorder="1" applyAlignment="1">
      <alignment vertical="center"/>
    </xf>
    <xf numFmtId="0" fontId="10" fillId="9" borderId="39" xfId="0" applyFont="1" applyFill="1" applyBorder="1" applyAlignment="1">
      <alignment vertical="center"/>
    </xf>
    <xf numFmtId="178" fontId="11" fillId="2" borderId="23" xfId="0" applyNumberFormat="1" applyFont="1" applyFill="1" applyBorder="1" applyAlignment="1">
      <alignment horizontal="center" vertical="center" shrinkToFit="1"/>
    </xf>
    <xf numFmtId="178" fontId="11" fillId="2" borderId="11" xfId="0" applyNumberFormat="1" applyFont="1" applyFill="1" applyBorder="1" applyAlignment="1">
      <alignment horizontal="center" vertical="center" shrinkToFit="1"/>
    </xf>
    <xf numFmtId="0" fontId="11" fillId="2" borderId="59" xfId="0" applyFont="1" applyFill="1" applyBorder="1" applyAlignment="1">
      <alignment horizontal="center" vertical="center" wrapText="1" shrinkToFit="1"/>
    </xf>
    <xf numFmtId="178" fontId="11" fillId="0" borderId="9" xfId="0" applyNumberFormat="1" applyFont="1" applyBorder="1" applyAlignment="1">
      <alignment horizontal="center" vertical="center" shrinkToFit="1"/>
    </xf>
    <xf numFmtId="178" fontId="11" fillId="0" borderId="6" xfId="0" applyNumberFormat="1" applyFont="1" applyBorder="1" applyAlignment="1">
      <alignment horizontal="center" vertical="center" shrinkToFit="1"/>
    </xf>
    <xf numFmtId="0" fontId="30" fillId="8" borderId="0" xfId="0" applyFont="1" applyFill="1" applyAlignment="1" applyProtection="1">
      <alignment horizontal="center" vertical="center"/>
      <protection locked="0"/>
    </xf>
    <xf numFmtId="0" fontId="28" fillId="8" borderId="0" xfId="0" applyFont="1" applyFill="1" applyAlignment="1" applyProtection="1">
      <alignment horizontal="center" vertical="center"/>
      <protection locked="0"/>
    </xf>
    <xf numFmtId="0" fontId="10" fillId="9" borderId="53" xfId="0" applyFont="1" applyFill="1" applyBorder="1" applyAlignment="1">
      <alignment horizontal="center" vertical="center"/>
    </xf>
    <xf numFmtId="0" fontId="10" fillId="9" borderId="36" xfId="0" applyFont="1" applyFill="1" applyBorder="1" applyAlignment="1">
      <alignment horizontal="center" vertical="center"/>
    </xf>
    <xf numFmtId="0" fontId="10" fillId="9" borderId="39" xfId="0" applyFont="1" applyFill="1" applyBorder="1" applyAlignment="1">
      <alignment horizontal="center" vertical="center"/>
    </xf>
    <xf numFmtId="0" fontId="11" fillId="2" borderId="53" xfId="0" applyFont="1" applyFill="1" applyBorder="1" applyAlignment="1">
      <alignment horizontal="center" vertical="center" shrinkToFit="1"/>
    </xf>
    <xf numFmtId="0" fontId="11" fillId="2" borderId="54" xfId="0" applyFont="1" applyFill="1" applyBorder="1" applyAlignment="1">
      <alignment horizontal="center" vertical="center" shrinkToFit="1"/>
    </xf>
    <xf numFmtId="0" fontId="10" fillId="9" borderId="38" xfId="0" applyFont="1" applyFill="1" applyBorder="1" applyAlignment="1">
      <alignment horizontal="center" vertical="center"/>
    </xf>
    <xf numFmtId="0" fontId="10" fillId="0" borderId="53" xfId="0" applyFont="1" applyBorder="1" applyAlignment="1">
      <alignment horizontal="center" vertical="center" wrapText="1"/>
    </xf>
    <xf numFmtId="178" fontId="10" fillId="0" borderId="36" xfId="0" applyNumberFormat="1" applyFont="1" applyBorder="1" applyAlignment="1">
      <alignment horizontal="center" vertical="center" shrinkToFit="1"/>
    </xf>
    <xf numFmtId="178" fontId="0" fillId="0" borderId="39" xfId="0" applyNumberFormat="1" applyBorder="1" applyAlignment="1">
      <alignment horizontal="center" vertical="center" shrinkToFit="1"/>
    </xf>
    <xf numFmtId="0" fontId="11" fillId="2" borderId="40" xfId="0" applyFont="1" applyFill="1" applyBorder="1" applyAlignment="1">
      <alignment horizontal="center" vertical="center" shrinkToFit="1"/>
    </xf>
    <xf numFmtId="0" fontId="11" fillId="2" borderId="8" xfId="0" applyFont="1" applyFill="1" applyBorder="1" applyAlignment="1">
      <alignment horizontal="center" vertical="center" shrinkToFit="1"/>
    </xf>
    <xf numFmtId="0" fontId="13" fillId="0" borderId="36" xfId="0" applyFont="1" applyBorder="1" applyAlignment="1">
      <alignment horizontal="center" vertical="center"/>
    </xf>
    <xf numFmtId="0" fontId="13" fillId="0" borderId="54" xfId="0" applyFont="1" applyBorder="1" applyAlignment="1">
      <alignment horizontal="center" vertical="center"/>
    </xf>
    <xf numFmtId="0" fontId="0" fillId="0" borderId="9" xfId="0" applyBorder="1" applyAlignment="1">
      <alignment horizontal="center" vertical="center" wrapText="1" shrinkToFit="1"/>
    </xf>
    <xf numFmtId="0" fontId="0" fillId="0" borderId="6" xfId="0" applyBorder="1" applyAlignment="1">
      <alignment horizontal="center" vertical="center" shrinkToFit="1"/>
    </xf>
    <xf numFmtId="0" fontId="11" fillId="2" borderId="10" xfId="0" applyFont="1" applyFill="1" applyBorder="1" applyAlignment="1">
      <alignment horizontal="center" vertical="center" shrinkToFit="1"/>
    </xf>
    <xf numFmtId="0" fontId="13" fillId="0" borderId="9" xfId="0" applyFont="1" applyBorder="1" applyAlignment="1">
      <alignment horizontal="center" vertical="center" wrapText="1" shrinkToFit="1"/>
    </xf>
    <xf numFmtId="0" fontId="13" fillId="0" borderId="8" xfId="0" applyFont="1" applyBorder="1" applyAlignment="1">
      <alignment horizontal="center" vertical="center" shrinkToFit="1"/>
    </xf>
    <xf numFmtId="178" fontId="11" fillId="2" borderId="9" xfId="0" applyNumberFormat="1" applyFont="1" applyFill="1" applyBorder="1" applyAlignment="1">
      <alignment horizontal="center" vertical="center" shrinkToFit="1"/>
    </xf>
    <xf numFmtId="178" fontId="11" fillId="2" borderId="6" xfId="0" applyNumberFormat="1" applyFont="1" applyFill="1" applyBorder="1" applyAlignment="1">
      <alignment horizontal="center" vertical="center" shrinkToFit="1"/>
    </xf>
    <xf numFmtId="176" fontId="10" fillId="0" borderId="95" xfId="0" applyNumberFormat="1" applyFont="1" applyBorder="1" applyAlignment="1">
      <alignment horizontal="center" vertical="center" shrinkToFit="1"/>
    </xf>
    <xf numFmtId="0" fontId="0" fillId="0" borderId="93" xfId="0" applyBorder="1" applyAlignment="1">
      <alignment horizontal="center" vertical="center" shrinkToFit="1"/>
    </xf>
    <xf numFmtId="178" fontId="11" fillId="2" borderId="17" xfId="0" applyNumberFormat="1" applyFont="1" applyFill="1" applyBorder="1" applyAlignment="1">
      <alignment horizontal="center" vertical="center" shrinkToFit="1"/>
    </xf>
    <xf numFmtId="178" fontId="11" fillId="2" borderId="8" xfId="0" applyNumberFormat="1" applyFont="1" applyFill="1" applyBorder="1" applyAlignment="1">
      <alignment horizontal="center" vertical="center" shrinkToFit="1"/>
    </xf>
    <xf numFmtId="0" fontId="11" fillId="2" borderId="30" xfId="0" applyFont="1" applyFill="1" applyBorder="1" applyAlignment="1">
      <alignment horizontal="center" vertical="center" shrinkToFit="1"/>
    </xf>
    <xf numFmtId="0" fontId="11" fillId="2" borderId="0" xfId="0" applyFont="1" applyFill="1" applyAlignment="1">
      <alignment horizontal="center" vertical="center" shrinkToFit="1"/>
    </xf>
    <xf numFmtId="0" fontId="11" fillId="2" borderId="29" xfId="0" applyFont="1" applyFill="1" applyBorder="1" applyAlignment="1">
      <alignment horizontal="center" vertical="center" shrinkToFit="1"/>
    </xf>
    <xf numFmtId="178" fontId="11" fillId="2" borderId="30" xfId="0" applyNumberFormat="1" applyFont="1" applyFill="1" applyBorder="1" applyAlignment="1">
      <alignment horizontal="center" vertical="center" shrinkToFit="1"/>
    </xf>
    <xf numFmtId="178" fontId="11" fillId="2" borderId="0" xfId="0" applyNumberFormat="1" applyFont="1" applyFill="1" applyBorder="1" applyAlignment="1">
      <alignment horizontal="center" vertical="center" shrinkToFit="1"/>
    </xf>
    <xf numFmtId="178" fontId="11" fillId="2" borderId="29" xfId="0" applyNumberFormat="1" applyFont="1" applyFill="1" applyBorder="1" applyAlignment="1">
      <alignment horizontal="center" vertical="center" shrinkToFit="1"/>
    </xf>
    <xf numFmtId="176" fontId="10" fillId="0" borderId="94" xfId="0" applyNumberFormat="1" applyFont="1" applyBorder="1" applyAlignment="1">
      <alignment horizontal="center" vertical="center" shrinkToFit="1"/>
    </xf>
    <xf numFmtId="0" fontId="10" fillId="0" borderId="88" xfId="0" applyFont="1" applyBorder="1" applyAlignment="1">
      <alignment horizontal="center" vertical="center" shrinkToFit="1"/>
    </xf>
    <xf numFmtId="0" fontId="0" fillId="0" borderId="31" xfId="0" applyBorder="1" applyAlignment="1">
      <alignment horizontal="center" vertical="center" shrinkToFit="1"/>
    </xf>
    <xf numFmtId="0" fontId="0" fillId="0" borderId="89" xfId="0" applyBorder="1" applyAlignment="1">
      <alignment horizontal="center" vertical="center" shrinkToFit="1"/>
    </xf>
    <xf numFmtId="176" fontId="10" fillId="0" borderId="91" xfId="0" applyNumberFormat="1" applyFont="1" applyBorder="1" applyAlignment="1">
      <alignment horizontal="center" vertical="center" shrinkToFit="1"/>
    </xf>
    <xf numFmtId="0" fontId="0" fillId="0" borderId="21" xfId="0" applyBorder="1" applyAlignment="1">
      <alignment horizontal="center" vertical="center" shrinkToFit="1"/>
    </xf>
    <xf numFmtId="178" fontId="11" fillId="0" borderId="8" xfId="0" applyNumberFormat="1" applyFont="1" applyBorder="1" applyAlignment="1">
      <alignment horizontal="center" vertical="center" shrinkToFit="1"/>
    </xf>
    <xf numFmtId="178" fontId="11" fillId="0" borderId="115" xfId="0" applyNumberFormat="1" applyFont="1" applyBorder="1" applyAlignment="1">
      <alignment horizontal="center" vertical="center" shrinkToFit="1"/>
    </xf>
    <xf numFmtId="178" fontId="10" fillId="0" borderId="115" xfId="0" applyNumberFormat="1" applyFont="1" applyBorder="1" applyAlignment="1">
      <alignment horizontal="center" vertical="center" shrinkToFit="1"/>
    </xf>
    <xf numFmtId="178" fontId="10" fillId="0" borderId="13" xfId="0" applyNumberFormat="1" applyFont="1" applyBorder="1" applyAlignment="1">
      <alignment horizontal="center" vertical="center" shrinkToFit="1"/>
    </xf>
    <xf numFmtId="0" fontId="11" fillId="0" borderId="24" xfId="0" applyFont="1" applyBorder="1" applyAlignment="1">
      <alignment horizontal="center" vertical="center" shrinkToFit="1"/>
    </xf>
    <xf numFmtId="0" fontId="11" fillId="0" borderId="30" xfId="0" applyFont="1" applyBorder="1" applyAlignment="1">
      <alignment horizontal="center" vertical="center" shrinkToFit="1"/>
    </xf>
    <xf numFmtId="0" fontId="11" fillId="0" borderId="16" xfId="0" applyFont="1" applyBorder="1" applyAlignment="1">
      <alignment horizontal="center" vertical="center" shrinkToFit="1"/>
    </xf>
    <xf numFmtId="0" fontId="12" fillId="9" borderId="11" xfId="0" applyFont="1" applyFill="1" applyBorder="1" applyAlignment="1">
      <alignment horizontal="center" vertical="center" wrapText="1"/>
    </xf>
    <xf numFmtId="0" fontId="0" fillId="0" borderId="49" xfId="0" applyBorder="1" applyAlignment="1">
      <alignment horizontal="center" vertical="center"/>
    </xf>
    <xf numFmtId="178" fontId="10" fillId="0" borderId="125" xfId="0" applyNumberFormat="1" applyFont="1" applyBorder="1" applyAlignment="1">
      <alignment horizontal="center" vertical="center" shrinkToFit="1"/>
    </xf>
    <xf numFmtId="0" fontId="10" fillId="8" borderId="65" xfId="0" applyFont="1" applyFill="1" applyBorder="1" applyAlignment="1">
      <alignment horizontal="center" vertical="center"/>
    </xf>
    <xf numFmtId="0" fontId="0" fillId="0" borderId="61"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4"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178" fontId="11" fillId="2" borderId="11" xfId="0" applyNumberFormat="1" applyFont="1" applyFill="1" applyBorder="1" applyAlignment="1">
      <alignment horizontal="center" vertical="center"/>
    </xf>
    <xf numFmtId="178" fontId="10" fillId="0" borderId="3" xfId="0" applyNumberFormat="1" applyFont="1" applyBorder="1" applyAlignment="1">
      <alignment horizontal="center" vertical="center"/>
    </xf>
    <xf numFmtId="176" fontId="11" fillId="0" borderId="125" xfId="5" applyNumberFormat="1" applyFont="1" applyFill="1" applyBorder="1" applyAlignment="1" applyProtection="1">
      <alignment horizontal="center" vertical="center" shrinkToFit="1"/>
    </xf>
    <xf numFmtId="176" fontId="11" fillId="2" borderId="125" xfId="5" applyNumberFormat="1" applyFont="1" applyFill="1" applyBorder="1" applyAlignment="1" applyProtection="1">
      <alignment horizontal="center" vertical="center" shrinkToFit="1"/>
    </xf>
    <xf numFmtId="178" fontId="10" fillId="3" borderId="115" xfId="0" applyNumberFormat="1" applyFont="1" applyFill="1" applyBorder="1" applyAlignment="1">
      <alignment horizontal="center" vertical="center"/>
    </xf>
    <xf numFmtId="178" fontId="10" fillId="3" borderId="6" xfId="0" applyNumberFormat="1" applyFont="1" applyFill="1" applyBorder="1" applyAlignment="1">
      <alignment horizontal="center" vertical="center"/>
    </xf>
    <xf numFmtId="178" fontId="10" fillId="3" borderId="149" xfId="0" applyNumberFormat="1" applyFont="1" applyFill="1" applyBorder="1" applyAlignment="1">
      <alignment horizontal="center" vertical="center"/>
    </xf>
    <xf numFmtId="0" fontId="11" fillId="2" borderId="47" xfId="0" applyFont="1" applyFill="1" applyBorder="1" applyAlignment="1">
      <alignment horizontal="center" vertical="center" shrinkToFit="1"/>
    </xf>
    <xf numFmtId="41" fontId="11" fillId="2" borderId="125" xfId="5" applyFont="1" applyFill="1" applyBorder="1" applyAlignment="1" applyProtection="1">
      <alignment horizontal="center" vertical="center" shrinkToFit="1"/>
    </xf>
    <xf numFmtId="0" fontId="12" fillId="0" borderId="33" xfId="0" applyFont="1" applyBorder="1" applyAlignment="1">
      <alignment horizontal="center" vertical="center" wrapText="1" shrinkToFit="1"/>
    </xf>
    <xf numFmtId="0" fontId="22" fillId="0" borderId="34" xfId="0" applyFont="1" applyBorder="1" applyAlignment="1">
      <alignment horizontal="center" vertical="center" shrinkToFit="1"/>
    </xf>
    <xf numFmtId="0" fontId="22" fillId="0" borderId="75" xfId="0" applyFont="1" applyBorder="1" applyAlignment="1">
      <alignment horizontal="center" vertical="center" shrinkToFit="1"/>
    </xf>
    <xf numFmtId="0" fontId="22" fillId="0" borderId="29" xfId="0" applyFont="1" applyBorder="1" applyAlignment="1">
      <alignment horizontal="center" vertical="center" shrinkToFit="1"/>
    </xf>
    <xf numFmtId="178" fontId="11" fillId="2" borderId="36" xfId="0" applyNumberFormat="1" applyFont="1" applyFill="1" applyBorder="1" applyAlignment="1">
      <alignment horizontal="center" vertical="center"/>
    </xf>
    <xf numFmtId="178" fontId="10" fillId="0" borderId="47" xfId="0" applyNumberFormat="1" applyFont="1" applyBorder="1" applyAlignment="1">
      <alignment horizontal="center" vertical="center" shrinkToFit="1"/>
    </xf>
    <xf numFmtId="176" fontId="10" fillId="0" borderId="57" xfId="0" applyNumberFormat="1" applyFont="1" applyBorder="1" applyAlignment="1">
      <alignment horizontal="center" vertical="center" shrinkToFit="1"/>
    </xf>
    <xf numFmtId="0" fontId="0" fillId="0" borderId="22" xfId="0" applyBorder="1" applyAlignment="1">
      <alignment horizontal="center" vertical="center" shrinkToFit="1"/>
    </xf>
    <xf numFmtId="176" fontId="10" fillId="10" borderId="45" xfId="0" applyNumberFormat="1" applyFont="1" applyFill="1" applyBorder="1" applyAlignment="1">
      <alignment horizontal="center" vertical="center" shrinkToFit="1"/>
    </xf>
    <xf numFmtId="0" fontId="0" fillId="0" borderId="60" xfId="0" applyBorder="1" applyAlignment="1">
      <alignment horizontal="center" vertical="center" shrinkToFit="1"/>
    </xf>
    <xf numFmtId="178" fontId="10" fillId="0" borderId="14" xfId="0" applyNumberFormat="1" applyFont="1" applyBorder="1" applyAlignment="1">
      <alignment horizontal="center" vertical="center" shrinkToFit="1"/>
    </xf>
    <xf numFmtId="178" fontId="10" fillId="0" borderId="104" xfId="0" applyNumberFormat="1" applyFont="1" applyBorder="1" applyAlignment="1">
      <alignment horizontal="center" vertical="center" shrinkToFit="1"/>
    </xf>
    <xf numFmtId="0" fontId="11" fillId="2" borderId="41" xfId="0" applyFont="1" applyFill="1" applyBorder="1" applyAlignment="1">
      <alignment horizontal="center" vertical="center"/>
    </xf>
    <xf numFmtId="0" fontId="19" fillId="0" borderId="96" xfId="0" applyFont="1" applyBorder="1" applyAlignment="1" applyProtection="1">
      <alignment horizontal="center" vertical="center" wrapText="1"/>
      <protection locked="0"/>
    </xf>
    <xf numFmtId="0" fontId="19" fillId="0" borderId="27" xfId="0" applyFont="1" applyBorder="1" applyAlignment="1" applyProtection="1">
      <alignment horizontal="center" vertical="center"/>
      <protection locked="0"/>
    </xf>
    <xf numFmtId="0" fontId="19" fillId="0" borderId="85" xfId="0" applyFont="1" applyBorder="1" applyAlignment="1" applyProtection="1">
      <alignment horizontal="center" vertical="center" wrapText="1"/>
      <protection locked="0"/>
    </xf>
    <xf numFmtId="178" fontId="10" fillId="0" borderId="105" xfId="0" applyNumberFormat="1" applyFont="1" applyBorder="1" applyAlignment="1">
      <alignment horizontal="center" vertical="center" shrinkToFit="1"/>
    </xf>
    <xf numFmtId="178" fontId="10" fillId="6" borderId="9" xfId="0" applyNumberFormat="1" applyFont="1" applyFill="1" applyBorder="1" applyAlignment="1">
      <alignment horizontal="center" vertical="center"/>
    </xf>
    <xf numFmtId="178" fontId="0" fillId="0" borderId="115" xfId="0" applyNumberFormat="1" applyBorder="1" applyAlignment="1">
      <alignment horizontal="center" vertical="center"/>
    </xf>
    <xf numFmtId="178" fontId="0" fillId="0" borderId="110" xfId="0" applyNumberFormat="1" applyBorder="1" applyAlignment="1">
      <alignment horizontal="center" vertical="center"/>
    </xf>
    <xf numFmtId="178" fontId="0" fillId="0" borderId="8" xfId="0" applyNumberFormat="1" applyBorder="1" applyAlignment="1">
      <alignment horizontal="center" vertical="center"/>
    </xf>
    <xf numFmtId="178" fontId="10" fillId="3" borderId="110" xfId="0" applyNumberFormat="1" applyFont="1" applyFill="1" applyBorder="1" applyAlignment="1">
      <alignment horizontal="center" vertical="center"/>
    </xf>
    <xf numFmtId="178" fontId="10" fillId="3" borderId="16" xfId="0" applyNumberFormat="1" applyFont="1" applyFill="1" applyBorder="1" applyAlignment="1">
      <alignment horizontal="center" vertical="center"/>
    </xf>
    <xf numFmtId="178" fontId="0" fillId="0" borderId="17" xfId="0" applyNumberFormat="1" applyBorder="1" applyAlignment="1">
      <alignment horizontal="center" vertical="center"/>
    </xf>
    <xf numFmtId="178" fontId="0" fillId="0" borderId="147" xfId="0" applyNumberFormat="1" applyBorder="1" applyAlignment="1">
      <alignment horizontal="center" vertical="center"/>
    </xf>
    <xf numFmtId="178" fontId="10" fillId="0" borderId="62" xfId="0" applyNumberFormat="1" applyFont="1" applyBorder="1" applyAlignment="1">
      <alignment horizontal="center" vertical="center" shrinkToFit="1"/>
    </xf>
    <xf numFmtId="178" fontId="0" fillId="0" borderId="63" xfId="0" applyNumberFormat="1" applyBorder="1" applyAlignment="1">
      <alignment horizontal="center" vertical="center" shrinkToFit="1"/>
    </xf>
    <xf numFmtId="178" fontId="0" fillId="0" borderId="79" xfId="0" applyNumberFormat="1" applyBorder="1" applyAlignment="1">
      <alignment horizontal="center" vertical="center"/>
    </xf>
    <xf numFmtId="178" fontId="0" fillId="0" borderId="105" xfId="0" applyNumberFormat="1" applyBorder="1" applyAlignment="1">
      <alignment horizontal="center" vertical="center" shrinkToFit="1"/>
    </xf>
    <xf numFmtId="178" fontId="0" fillId="8" borderId="76" xfId="0" applyNumberFormat="1" applyFill="1" applyBorder="1" applyAlignment="1">
      <alignment horizontal="center" vertical="center"/>
    </xf>
    <xf numFmtId="178" fontId="0" fillId="0" borderId="77" xfId="0" applyNumberFormat="1" applyBorder="1" applyAlignment="1">
      <alignment horizontal="center" vertical="center"/>
    </xf>
    <xf numFmtId="178" fontId="0" fillId="0" borderId="78" xfId="0" applyNumberFormat="1" applyBorder="1" applyAlignment="1">
      <alignment horizontal="center" vertical="center"/>
    </xf>
    <xf numFmtId="178" fontId="10" fillId="0" borderId="24" xfId="0" applyNumberFormat="1" applyFont="1" applyBorder="1" applyAlignment="1">
      <alignment horizontal="center" vertical="center"/>
    </xf>
    <xf numFmtId="178" fontId="10" fillId="0" borderId="114" xfId="0" applyNumberFormat="1" applyFont="1" applyBorder="1" applyAlignment="1">
      <alignment horizontal="center" vertical="center"/>
    </xf>
    <xf numFmtId="0" fontId="0" fillId="9" borderId="55" xfId="0" applyFill="1" applyBorder="1" applyAlignment="1">
      <alignment horizontal="center" vertical="center"/>
    </xf>
    <xf numFmtId="0" fontId="0" fillId="9" borderId="47" xfId="0" applyFill="1" applyBorder="1" applyAlignment="1">
      <alignment horizontal="center" vertical="center"/>
    </xf>
    <xf numFmtId="178" fontId="10" fillId="0" borderId="42" xfId="0" applyNumberFormat="1" applyFont="1" applyBorder="1" applyAlignment="1">
      <alignment horizontal="center" vertical="center"/>
    </xf>
    <xf numFmtId="178" fontId="0" fillId="0" borderId="42" xfId="0" applyNumberFormat="1" applyBorder="1" applyAlignment="1">
      <alignment horizontal="center" vertical="center"/>
    </xf>
    <xf numFmtId="178" fontId="0" fillId="0" borderId="52" xfId="0" applyNumberFormat="1" applyBorder="1" applyAlignment="1">
      <alignment horizontal="center" vertical="center"/>
    </xf>
    <xf numFmtId="0" fontId="11" fillId="0" borderId="54" xfId="0" applyFont="1" applyBorder="1" applyAlignment="1">
      <alignment horizontal="center" vertical="center" shrinkToFit="1"/>
    </xf>
    <xf numFmtId="0" fontId="11" fillId="0" borderId="111" xfId="0" applyFont="1" applyBorder="1" applyAlignment="1">
      <alignment horizontal="center" vertical="center" shrinkToFit="1"/>
    </xf>
    <xf numFmtId="0" fontId="11" fillId="0" borderId="38"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11" xfId="0" applyFont="1" applyBorder="1" applyAlignment="1">
      <alignment horizontal="center" vertical="center" shrinkToFit="1"/>
    </xf>
    <xf numFmtId="0" fontId="19" fillId="0" borderId="74" xfId="0" applyFont="1" applyBorder="1" applyAlignment="1" applyProtection="1">
      <alignment horizontal="center" vertical="center" wrapText="1"/>
      <protection locked="0"/>
    </xf>
    <xf numFmtId="0" fontId="11" fillId="2" borderId="10" xfId="0" applyFont="1" applyFill="1" applyBorder="1" applyAlignment="1">
      <alignment horizontal="center" vertical="center"/>
    </xf>
    <xf numFmtId="0" fontId="11" fillId="2" borderId="50" xfId="0" applyFont="1" applyFill="1" applyBorder="1" applyAlignment="1">
      <alignment horizontal="center" vertical="center"/>
    </xf>
    <xf numFmtId="0" fontId="19" fillId="0" borderId="74" xfId="0" applyFont="1" applyBorder="1" applyAlignment="1" applyProtection="1">
      <alignment horizontal="center" vertical="center" shrinkToFit="1"/>
      <protection locked="0"/>
    </xf>
    <xf numFmtId="0" fontId="19" fillId="0" borderId="94" xfId="0" applyFont="1" applyBorder="1" applyAlignment="1" applyProtection="1">
      <alignment horizontal="center" vertical="center" shrinkToFit="1"/>
      <protection locked="0"/>
    </xf>
    <xf numFmtId="0" fontId="33" fillId="8" borderId="28" xfId="0" applyFont="1" applyFill="1" applyBorder="1" applyAlignment="1">
      <alignment horizontal="left" vertical="center" wrapText="1"/>
    </xf>
    <xf numFmtId="0" fontId="33" fillId="8" borderId="0" xfId="0" applyFont="1" applyFill="1" applyAlignment="1">
      <alignment horizontal="left" vertical="center" wrapText="1"/>
    </xf>
    <xf numFmtId="0" fontId="33" fillId="8" borderId="0" xfId="0" applyFont="1" applyFill="1" applyAlignment="1">
      <alignment horizontal="center" vertical="center" wrapText="1"/>
    </xf>
    <xf numFmtId="0" fontId="33" fillId="8" borderId="15" xfId="0" applyFont="1" applyFill="1" applyBorder="1" applyAlignment="1">
      <alignment horizontal="center" vertical="center" wrapText="1"/>
    </xf>
  </cellXfs>
  <cellStyles count="10">
    <cellStyle name="??&amp;O?&amp;H?_x0008__x000f__x0007_?_x0007__x0001__x0001_" xfId="1" xr:uid="{00000000-0005-0000-0000-000000000000}"/>
    <cellStyle name="??&amp;O?&amp;H?_x0008_??_x0007__x0001__x0001_" xfId="2" xr:uid="{00000000-0005-0000-0000-000001000000}"/>
    <cellStyle name="Header1" xfId="3" xr:uid="{00000000-0005-0000-0000-000002000000}"/>
    <cellStyle name="Header2" xfId="4" xr:uid="{00000000-0005-0000-0000-000003000000}"/>
    <cellStyle name="쉼표 [0]" xfId="5" builtinId="6"/>
    <cellStyle name="쉼표 [0] 2" xfId="6" xr:uid="{00000000-0005-0000-0000-000005000000}"/>
    <cellStyle name="콤마 [0]_  종  합  " xfId="7" xr:uid="{00000000-0005-0000-0000-000006000000}"/>
    <cellStyle name="콤마_  종  합  " xfId="8" xr:uid="{00000000-0005-0000-0000-000007000000}"/>
    <cellStyle name="표준" xfId="0" builtinId="0"/>
    <cellStyle name="표준 2" xfId="9" xr:uid="{00000000-0005-0000-0000-000009000000}"/>
  </cellStyles>
  <dxfs count="6">
    <dxf>
      <font>
        <color theme="0"/>
      </font>
      <fill>
        <patternFill>
          <bgColor theme="5" tint="0.39994506668294322"/>
        </patternFill>
      </fill>
    </dxf>
    <dxf>
      <font>
        <color theme="0"/>
      </font>
      <fill>
        <patternFill>
          <bgColor rgb="FFFF0000"/>
        </patternFill>
      </fill>
    </dxf>
    <dxf>
      <font>
        <color theme="0"/>
      </font>
      <fill>
        <patternFill>
          <bgColor theme="5" tint="0.39994506668294322"/>
        </patternFill>
      </fill>
    </dxf>
    <dxf>
      <font>
        <color theme="0"/>
      </font>
      <fill>
        <patternFill>
          <bgColor rgb="FFFF0000"/>
        </patternFill>
      </fill>
    </dxf>
    <dxf>
      <font>
        <color theme="0"/>
      </font>
      <fill>
        <patternFill>
          <bgColor theme="5" tint="0.39994506668294322"/>
        </patternFill>
      </fill>
    </dxf>
    <dxf>
      <font>
        <color theme="0"/>
      </font>
      <fill>
        <patternFill>
          <bgColor rgb="FFFF0000"/>
        </patternFill>
      </fill>
    </dxf>
  </dxfs>
  <tableStyles count="0" defaultTableStyle="TableStyleMedium9" defaultPivotStyle="PivotStyleLight16"/>
  <colors>
    <mruColors>
      <color rgb="FFFFCCFF"/>
      <color rgb="FFCCFFFF"/>
      <color rgb="FFFFFF66"/>
      <color rgb="FFFFFFCC"/>
      <color rgb="FFFFFF99"/>
      <color rgb="FFFFCCCC"/>
      <color rgb="FFDDDDDD"/>
      <color rgb="FFC0C0C0"/>
      <color rgb="FFBDC6F1"/>
      <color rgb="FFA3A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zoomScaleSheetLayoutView="4" workbookViewId="0"/>
    <sheetView workbookViewId="1"/>
  </sheetViews>
  <sheetFormatPr defaultRowHeight="13.5"/>
  <sheetData/>
  <phoneticPr fontId="4"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27"/>
    <pageSetUpPr fitToPage="1"/>
  </sheetPr>
  <dimension ref="A1:Q41"/>
  <sheetViews>
    <sheetView zoomScaleNormal="100" workbookViewId="0">
      <pane xSplit="3" ySplit="7" topLeftCell="D29" activePane="bottomRight" state="frozen"/>
      <selection activeCell="A42" sqref="A42:X42"/>
      <selection pane="topRight" activeCell="A42" sqref="A42:X42"/>
      <selection pane="bottomLeft" activeCell="A42" sqref="A42:X42"/>
      <selection pane="bottomRight" activeCell="T33" sqref="T33"/>
    </sheetView>
    <sheetView tabSelected="1" zoomScaleNormal="100" workbookViewId="1">
      <selection activeCell="O39" sqref="O39:O40"/>
    </sheetView>
  </sheetViews>
  <sheetFormatPr defaultRowHeight="13.5"/>
  <cols>
    <col min="1" max="1" width="6" customWidth="1"/>
    <col min="3" max="3" width="7.75" customWidth="1"/>
    <col min="4" max="5" width="4.75" customWidth="1"/>
    <col min="6" max="7" width="5.75" customWidth="1"/>
    <col min="8" max="10" width="8.75" customWidth="1"/>
    <col min="11" max="12" width="12.75" customWidth="1"/>
    <col min="13" max="14" width="9.75" customWidth="1"/>
    <col min="15" max="16" width="7.75" customWidth="1"/>
  </cols>
  <sheetData>
    <row r="1" spans="1:16" ht="26.25">
      <c r="A1" s="388" t="s">
        <v>290</v>
      </c>
      <c r="B1" s="388"/>
      <c r="C1" s="388"/>
      <c r="D1" s="388"/>
      <c r="E1" s="388"/>
      <c r="F1" s="388"/>
      <c r="G1" s="388"/>
      <c r="H1" s="388"/>
      <c r="I1" s="388"/>
      <c r="J1" s="388"/>
      <c r="K1" s="388"/>
      <c r="L1" s="388"/>
      <c r="M1" s="388"/>
      <c r="N1" s="388"/>
      <c r="O1" s="388"/>
      <c r="P1" s="388"/>
    </row>
    <row r="2" spans="1:16" ht="16.5" customHeight="1">
      <c r="A2" s="59"/>
      <c r="B2" s="59"/>
      <c r="C2" s="59"/>
      <c r="D2" s="59"/>
      <c r="E2" s="59"/>
      <c r="F2" s="59"/>
      <c r="G2" s="59"/>
      <c r="H2" s="59"/>
      <c r="I2" s="64" t="s">
        <v>85</v>
      </c>
      <c r="J2" s="89" t="s">
        <v>137</v>
      </c>
      <c r="K2" s="60"/>
      <c r="L2" s="438" t="s">
        <v>308</v>
      </c>
      <c r="M2" s="439"/>
      <c r="N2" s="440"/>
      <c r="O2" s="436" t="s">
        <v>284</v>
      </c>
      <c r="P2" s="437"/>
    </row>
    <row r="3" spans="1:16" ht="16.5" customHeight="1">
      <c r="A3" s="59"/>
      <c r="B3" s="59"/>
      <c r="C3" s="415" t="str">
        <f>LEFT(A1,4)</f>
        <v>2024</v>
      </c>
      <c r="D3" s="416"/>
      <c r="E3" s="436" t="s">
        <v>88</v>
      </c>
      <c r="F3" s="437"/>
      <c r="G3" s="441" t="s">
        <v>89</v>
      </c>
      <c r="H3" s="441"/>
      <c r="I3" s="63" t="s">
        <v>90</v>
      </c>
      <c r="J3" s="62">
        <v>4</v>
      </c>
      <c r="K3" s="63" t="s">
        <v>91</v>
      </c>
      <c r="L3" s="442" t="s">
        <v>181</v>
      </c>
      <c r="M3" s="442"/>
      <c r="N3" s="443"/>
      <c r="O3" s="62" t="s">
        <v>305</v>
      </c>
      <c r="P3" s="61"/>
    </row>
    <row r="4" spans="1:16" ht="7.5" customHeight="1" thickBot="1">
      <c r="A4" s="61"/>
      <c r="B4" s="61"/>
      <c r="C4" s="61"/>
      <c r="D4" s="61"/>
      <c r="E4" s="61"/>
      <c r="F4" s="61"/>
      <c r="G4" s="61"/>
      <c r="H4" s="61"/>
      <c r="I4" s="61"/>
      <c r="J4" s="61"/>
      <c r="K4" s="61"/>
      <c r="L4" s="61"/>
      <c r="M4" s="61"/>
      <c r="N4" s="61"/>
      <c r="O4" s="61"/>
      <c r="P4" s="61"/>
    </row>
    <row r="5" spans="1:16" ht="20.100000000000001" customHeight="1">
      <c r="A5" s="389" t="s">
        <v>19</v>
      </c>
      <c r="B5" s="390"/>
      <c r="C5" s="391"/>
      <c r="D5" s="397" t="s">
        <v>20</v>
      </c>
      <c r="E5" s="398"/>
      <c r="F5" s="403" t="s">
        <v>63</v>
      </c>
      <c r="G5" s="404"/>
      <c r="H5" s="409" t="s">
        <v>25</v>
      </c>
      <c r="I5" s="410"/>
      <c r="J5" s="410"/>
      <c r="K5" s="411" t="s">
        <v>26</v>
      </c>
      <c r="L5" s="412"/>
      <c r="M5" s="413" t="s">
        <v>27</v>
      </c>
      <c r="N5" s="414"/>
      <c r="O5" s="417" t="s">
        <v>300</v>
      </c>
      <c r="P5" s="418"/>
    </row>
    <row r="6" spans="1:16" ht="20.100000000000001" customHeight="1">
      <c r="A6" s="295"/>
      <c r="B6" s="392"/>
      <c r="C6" s="393"/>
      <c r="D6" s="399"/>
      <c r="E6" s="400"/>
      <c r="F6" s="405"/>
      <c r="G6" s="406"/>
      <c r="H6" s="295" t="s">
        <v>21</v>
      </c>
      <c r="I6" s="433"/>
      <c r="J6" s="86" t="s">
        <v>22</v>
      </c>
      <c r="K6" s="10" t="s">
        <v>21</v>
      </c>
      <c r="L6" s="11" t="s">
        <v>22</v>
      </c>
      <c r="M6" s="9" t="s">
        <v>21</v>
      </c>
      <c r="N6" s="190" t="s">
        <v>22</v>
      </c>
      <c r="O6" s="419"/>
      <c r="P6" s="420"/>
    </row>
    <row r="7" spans="1:16" ht="20.100000000000001" customHeight="1" thickBot="1">
      <c r="A7" s="394"/>
      <c r="B7" s="395"/>
      <c r="C7" s="396"/>
      <c r="D7" s="401"/>
      <c r="E7" s="402"/>
      <c r="F7" s="407"/>
      <c r="G7" s="408"/>
      <c r="H7" s="191" t="s">
        <v>49</v>
      </c>
      <c r="I7" s="121" t="s">
        <v>50</v>
      </c>
      <c r="J7" s="122" t="s">
        <v>51</v>
      </c>
      <c r="K7" s="120" t="s">
        <v>51</v>
      </c>
      <c r="L7" s="123" t="s">
        <v>51</v>
      </c>
      <c r="M7" s="124" t="s">
        <v>51</v>
      </c>
      <c r="N7" s="192" t="s">
        <v>51</v>
      </c>
      <c r="O7" s="421"/>
      <c r="P7" s="422"/>
    </row>
    <row r="8" spans="1:16" ht="16.5">
      <c r="A8" s="397" t="s">
        <v>7</v>
      </c>
      <c r="B8" s="377" t="s">
        <v>8</v>
      </c>
      <c r="C8" s="378"/>
      <c r="D8" s="381">
        <v>442</v>
      </c>
      <c r="E8" s="382"/>
      <c r="F8" s="383">
        <f>SUM(H8:N8)</f>
        <v>408</v>
      </c>
      <c r="G8" s="384"/>
      <c r="H8" s="101">
        <v>51</v>
      </c>
      <c r="I8" s="99">
        <v>17</v>
      </c>
      <c r="J8" s="100">
        <v>68</v>
      </c>
      <c r="K8" s="100">
        <v>68</v>
      </c>
      <c r="L8" s="100">
        <v>68</v>
      </c>
      <c r="M8" s="100">
        <v>68</v>
      </c>
      <c r="N8" s="102">
        <v>68</v>
      </c>
      <c r="O8" s="287">
        <f>SUM(H8:N8)-D8</f>
        <v>-34</v>
      </c>
      <c r="P8" s="288"/>
    </row>
    <row r="9" spans="1:16" ht="16.5">
      <c r="A9" s="399"/>
      <c r="B9" s="379" t="s">
        <v>57</v>
      </c>
      <c r="C9" s="91" t="s">
        <v>9</v>
      </c>
      <c r="D9" s="375">
        <v>510</v>
      </c>
      <c r="E9" s="376"/>
      <c r="F9" s="370">
        <v>476</v>
      </c>
      <c r="G9" s="137">
        <v>170</v>
      </c>
      <c r="H9" s="97">
        <v>34</v>
      </c>
      <c r="I9" s="95">
        <v>17</v>
      </c>
      <c r="J9" s="96">
        <v>51</v>
      </c>
      <c r="K9" s="96"/>
      <c r="L9" s="96"/>
      <c r="M9" s="96">
        <v>34</v>
      </c>
      <c r="N9" s="98">
        <v>34</v>
      </c>
      <c r="O9" s="281">
        <v>-34</v>
      </c>
      <c r="P9" s="282"/>
    </row>
    <row r="10" spans="1:16" ht="16.5">
      <c r="A10" s="399"/>
      <c r="B10" s="380"/>
      <c r="C10" s="91" t="s">
        <v>10</v>
      </c>
      <c r="D10" s="375"/>
      <c r="E10" s="376"/>
      <c r="F10" s="371"/>
      <c r="G10" s="137">
        <f t="shared" ref="G10" si="0">SUM(H10:N10)</f>
        <v>170</v>
      </c>
      <c r="H10" s="97"/>
      <c r="I10" s="95"/>
      <c r="J10" s="96"/>
      <c r="K10" s="96">
        <v>51</v>
      </c>
      <c r="L10" s="96">
        <v>51</v>
      </c>
      <c r="M10" s="96">
        <v>34</v>
      </c>
      <c r="N10" s="98">
        <v>34</v>
      </c>
      <c r="O10" s="281"/>
      <c r="P10" s="282"/>
    </row>
    <row r="11" spans="1:16" ht="16.5">
      <c r="A11" s="399"/>
      <c r="B11" s="380"/>
      <c r="C11" s="91" t="s">
        <v>11</v>
      </c>
      <c r="D11" s="375"/>
      <c r="E11" s="376"/>
      <c r="F11" s="371"/>
      <c r="G11" s="137">
        <v>136</v>
      </c>
      <c r="H11" s="97">
        <v>34</v>
      </c>
      <c r="I11" s="95"/>
      <c r="J11" s="96">
        <v>34</v>
      </c>
      <c r="K11" s="96">
        <v>34</v>
      </c>
      <c r="L11" s="96">
        <v>34</v>
      </c>
      <c r="M11" s="96"/>
      <c r="N11" s="98"/>
      <c r="O11" s="281"/>
      <c r="P11" s="282"/>
    </row>
    <row r="12" spans="1:16" ht="16.5">
      <c r="A12" s="399"/>
      <c r="B12" s="386" t="s">
        <v>12</v>
      </c>
      <c r="C12" s="387"/>
      <c r="D12" s="375">
        <v>374</v>
      </c>
      <c r="E12" s="376"/>
      <c r="F12" s="370">
        <v>374</v>
      </c>
      <c r="G12" s="385"/>
      <c r="H12" s="97">
        <v>51</v>
      </c>
      <c r="I12" s="95">
        <v>17</v>
      </c>
      <c r="J12" s="96">
        <v>68</v>
      </c>
      <c r="K12" s="96">
        <v>68</v>
      </c>
      <c r="L12" s="96">
        <v>68</v>
      </c>
      <c r="M12" s="96">
        <v>51</v>
      </c>
      <c r="N12" s="98">
        <v>51</v>
      </c>
      <c r="O12" s="281">
        <f>SUM(H12:N12)-D12</f>
        <v>0</v>
      </c>
      <c r="P12" s="282">
        <f>SUM(H12:N12)-D12</f>
        <v>0</v>
      </c>
    </row>
    <row r="13" spans="1:16" ht="16.5">
      <c r="A13" s="399"/>
      <c r="B13" s="379" t="s">
        <v>74</v>
      </c>
      <c r="C13" s="57" t="s">
        <v>13</v>
      </c>
      <c r="D13" s="375">
        <v>680</v>
      </c>
      <c r="E13" s="376"/>
      <c r="F13" s="370">
        <f>SUM(G13:G15)</f>
        <v>714</v>
      </c>
      <c r="G13" s="137">
        <v>374</v>
      </c>
      <c r="H13" s="97">
        <v>34</v>
      </c>
      <c r="I13" s="95">
        <v>17</v>
      </c>
      <c r="J13" s="96">
        <v>51</v>
      </c>
      <c r="K13" s="96">
        <v>68</v>
      </c>
      <c r="L13" s="96">
        <v>68</v>
      </c>
      <c r="M13" s="96">
        <v>68</v>
      </c>
      <c r="N13" s="98">
        <v>68</v>
      </c>
      <c r="O13" s="281">
        <f>SUM(H13:N15)-D13</f>
        <v>34</v>
      </c>
      <c r="P13" s="282"/>
    </row>
    <row r="14" spans="1:16" ht="16.5">
      <c r="A14" s="399"/>
      <c r="B14" s="380"/>
      <c r="C14" s="57" t="s">
        <v>44</v>
      </c>
      <c r="D14" s="375"/>
      <c r="E14" s="376"/>
      <c r="F14" s="371"/>
      <c r="G14" s="137">
        <v>272</v>
      </c>
      <c r="H14" s="97">
        <v>17</v>
      </c>
      <c r="I14" s="95">
        <v>17</v>
      </c>
      <c r="J14" s="96">
        <v>34</v>
      </c>
      <c r="K14" s="96">
        <v>51</v>
      </c>
      <c r="L14" s="96">
        <v>51</v>
      </c>
      <c r="M14" s="96">
        <v>51</v>
      </c>
      <c r="N14" s="98">
        <v>51</v>
      </c>
      <c r="O14" s="281"/>
      <c r="P14" s="282"/>
    </row>
    <row r="15" spans="1:16" ht="16.5">
      <c r="A15" s="399"/>
      <c r="B15" s="380"/>
      <c r="C15" s="57" t="s">
        <v>45</v>
      </c>
      <c r="D15" s="375"/>
      <c r="E15" s="376"/>
      <c r="F15" s="371"/>
      <c r="G15" s="137">
        <v>68</v>
      </c>
      <c r="H15" s="97">
        <v>17</v>
      </c>
      <c r="I15" s="95"/>
      <c r="J15" s="96">
        <v>17</v>
      </c>
      <c r="K15" s="96">
        <v>17</v>
      </c>
      <c r="L15" s="96">
        <v>17</v>
      </c>
      <c r="M15" s="96"/>
      <c r="N15" s="98"/>
      <c r="O15" s="281"/>
      <c r="P15" s="282"/>
    </row>
    <row r="16" spans="1:16" ht="16.5">
      <c r="A16" s="399"/>
      <c r="B16" s="304" t="s">
        <v>14</v>
      </c>
      <c r="C16" s="305"/>
      <c r="D16" s="375">
        <v>272</v>
      </c>
      <c r="E16" s="376"/>
      <c r="F16" s="370">
        <f>SUM(H16:N16)</f>
        <v>306</v>
      </c>
      <c r="G16" s="385"/>
      <c r="H16" s="97">
        <v>51</v>
      </c>
      <c r="I16" s="95"/>
      <c r="J16" s="96">
        <v>51</v>
      </c>
      <c r="K16" s="96">
        <v>51</v>
      </c>
      <c r="L16" s="96">
        <v>51</v>
      </c>
      <c r="M16" s="96">
        <v>51</v>
      </c>
      <c r="N16" s="98">
        <v>51</v>
      </c>
      <c r="O16" s="281">
        <f>SUM(H16:N16)-D16</f>
        <v>34</v>
      </c>
      <c r="P16" s="282">
        <f>SUM(H16:N16)-D16</f>
        <v>34</v>
      </c>
    </row>
    <row r="17" spans="1:17" ht="16.5">
      <c r="A17" s="399"/>
      <c r="B17" s="304" t="s">
        <v>32</v>
      </c>
      <c r="C17" s="57" t="s">
        <v>15</v>
      </c>
      <c r="D17" s="375">
        <v>272</v>
      </c>
      <c r="E17" s="376"/>
      <c r="F17" s="370">
        <f>SUM(G17:G18)</f>
        <v>272</v>
      </c>
      <c r="G17" s="137">
        <f t="shared" ref="G17:G18" si="1">SUM(H17:N17)</f>
        <v>136</v>
      </c>
      <c r="H17" s="97">
        <v>17</v>
      </c>
      <c r="I17" s="95">
        <v>17</v>
      </c>
      <c r="J17" s="96">
        <v>34</v>
      </c>
      <c r="K17" s="96">
        <v>34</v>
      </c>
      <c r="L17" s="96">
        <v>34</v>
      </c>
      <c r="M17" s="96"/>
      <c r="N17" s="98"/>
      <c r="O17" s="281">
        <f>SUM(H17:N17,H18:N18)-D17</f>
        <v>0</v>
      </c>
      <c r="P17" s="282"/>
    </row>
    <row r="18" spans="1:17" ht="16.5">
      <c r="A18" s="399"/>
      <c r="B18" s="304"/>
      <c r="C18" s="57" t="s">
        <v>16</v>
      </c>
      <c r="D18" s="375"/>
      <c r="E18" s="376"/>
      <c r="F18" s="371"/>
      <c r="G18" s="137">
        <f t="shared" si="1"/>
        <v>136</v>
      </c>
      <c r="H18" s="97">
        <v>17</v>
      </c>
      <c r="I18" s="95">
        <v>17</v>
      </c>
      <c r="J18" s="96">
        <v>34</v>
      </c>
      <c r="K18" s="96"/>
      <c r="L18" s="96"/>
      <c r="M18" s="96">
        <v>34</v>
      </c>
      <c r="N18" s="98">
        <v>34</v>
      </c>
      <c r="O18" s="281"/>
      <c r="P18" s="282"/>
    </row>
    <row r="19" spans="1:17" ht="16.5">
      <c r="A19" s="399"/>
      <c r="B19" s="304" t="s">
        <v>17</v>
      </c>
      <c r="C19" s="305"/>
      <c r="D19" s="375">
        <v>340</v>
      </c>
      <c r="E19" s="376"/>
      <c r="F19" s="370">
        <f>SUM(H19:N19)</f>
        <v>340</v>
      </c>
      <c r="G19" s="385"/>
      <c r="H19" s="97">
        <v>34</v>
      </c>
      <c r="I19" s="95">
        <v>17</v>
      </c>
      <c r="J19" s="96">
        <v>51</v>
      </c>
      <c r="K19" s="96">
        <v>68</v>
      </c>
      <c r="L19" s="96">
        <v>68</v>
      </c>
      <c r="M19" s="96">
        <v>51</v>
      </c>
      <c r="N19" s="98">
        <v>51</v>
      </c>
      <c r="O19" s="281">
        <f>SUM(H19:N19)-D19</f>
        <v>0</v>
      </c>
      <c r="P19" s="282">
        <f>SUM(H19:N19)-D19</f>
        <v>0</v>
      </c>
    </row>
    <row r="20" spans="1:17" ht="14.45" customHeight="1">
      <c r="A20" s="399" t="s">
        <v>33</v>
      </c>
      <c r="B20" s="112" t="s">
        <v>309</v>
      </c>
      <c r="C20" s="373" t="s">
        <v>78</v>
      </c>
      <c r="D20" s="355">
        <v>170</v>
      </c>
      <c r="E20" s="356"/>
      <c r="F20" s="370">
        <f>SUM(G20,G22,G24)</f>
        <v>136</v>
      </c>
      <c r="G20" s="364">
        <f>SUM(H20:N21)</f>
        <v>102</v>
      </c>
      <c r="H20" s="366"/>
      <c r="I20" s="368"/>
      <c r="J20" s="302"/>
      <c r="K20" s="302"/>
      <c r="L20" s="302"/>
      <c r="M20" s="302">
        <v>51</v>
      </c>
      <c r="N20" s="361">
        <v>51</v>
      </c>
      <c r="O20" s="283">
        <f>SUM(H20:N21,H22:N23,H24:N25)-D20</f>
        <v>-34</v>
      </c>
      <c r="P20" s="284"/>
    </row>
    <row r="21" spans="1:17" ht="14.45" customHeight="1">
      <c r="A21" s="399"/>
      <c r="B21" s="112" t="s">
        <v>56</v>
      </c>
      <c r="C21" s="373"/>
      <c r="D21" s="355"/>
      <c r="E21" s="356"/>
      <c r="F21" s="371"/>
      <c r="G21" s="448"/>
      <c r="H21" s="449"/>
      <c r="I21" s="369"/>
      <c r="J21" s="369"/>
      <c r="K21" s="302"/>
      <c r="L21" s="302"/>
      <c r="M21" s="369"/>
      <c r="N21" s="363"/>
      <c r="O21" s="283"/>
      <c r="P21" s="284"/>
    </row>
    <row r="22" spans="1:17" ht="14.45" customHeight="1">
      <c r="A22" s="399"/>
      <c r="B22" s="113" t="s">
        <v>55</v>
      </c>
      <c r="C22" s="450" t="s">
        <v>78</v>
      </c>
      <c r="D22" s="355"/>
      <c r="E22" s="356"/>
      <c r="F22" s="371"/>
      <c r="G22" s="364">
        <f t="shared" ref="G22" si="2">SUM(H22:N23)</f>
        <v>34</v>
      </c>
      <c r="H22" s="366"/>
      <c r="I22" s="368"/>
      <c r="J22" s="302"/>
      <c r="K22" s="302"/>
      <c r="L22" s="302"/>
      <c r="M22" s="302">
        <v>17</v>
      </c>
      <c r="N22" s="361">
        <v>17</v>
      </c>
      <c r="O22" s="283"/>
      <c r="P22" s="284"/>
    </row>
    <row r="23" spans="1:17" ht="14.45" customHeight="1">
      <c r="A23" s="399"/>
      <c r="B23" s="114" t="s">
        <v>79</v>
      </c>
      <c r="C23" s="450"/>
      <c r="D23" s="355"/>
      <c r="E23" s="356"/>
      <c r="F23" s="371"/>
      <c r="G23" s="448"/>
      <c r="H23" s="449"/>
      <c r="I23" s="369"/>
      <c r="J23" s="369"/>
      <c r="K23" s="369"/>
      <c r="L23" s="369"/>
      <c r="M23" s="369"/>
      <c r="N23" s="363"/>
      <c r="O23" s="283"/>
      <c r="P23" s="284"/>
    </row>
    <row r="24" spans="1:17" ht="14.45" customHeight="1">
      <c r="A24" s="399"/>
      <c r="B24" s="114"/>
      <c r="C24" s="373"/>
      <c r="D24" s="355"/>
      <c r="E24" s="356"/>
      <c r="F24" s="371"/>
      <c r="G24" s="364">
        <f t="shared" ref="G24" si="3">SUM(H24:N25)</f>
        <v>0</v>
      </c>
      <c r="H24" s="366"/>
      <c r="I24" s="368"/>
      <c r="J24" s="302"/>
      <c r="K24" s="302"/>
      <c r="L24" s="302"/>
      <c r="M24" s="302"/>
      <c r="N24" s="361"/>
      <c r="O24" s="283"/>
      <c r="P24" s="284"/>
    </row>
    <row r="25" spans="1:17" ht="15" customHeight="1" thickBot="1">
      <c r="A25" s="434"/>
      <c r="B25" s="115"/>
      <c r="C25" s="374"/>
      <c r="D25" s="357"/>
      <c r="E25" s="358"/>
      <c r="F25" s="372"/>
      <c r="G25" s="365"/>
      <c r="H25" s="367"/>
      <c r="I25" s="303"/>
      <c r="J25" s="303"/>
      <c r="K25" s="303"/>
      <c r="L25" s="303"/>
      <c r="M25" s="303"/>
      <c r="N25" s="362"/>
      <c r="O25" s="285"/>
      <c r="P25" s="286"/>
    </row>
    <row r="26" spans="1:17" ht="26.25" customHeight="1" thickBot="1">
      <c r="A26" s="289" t="s">
        <v>303</v>
      </c>
      <c r="B26" s="290"/>
      <c r="C26" s="291"/>
      <c r="D26" s="292">
        <f>SUM(D8,D9,D12,D13,D16)+D17+D19+D20</f>
        <v>3060</v>
      </c>
      <c r="E26" s="293"/>
      <c r="F26" s="141" t="s">
        <v>58</v>
      </c>
      <c r="G26" s="138">
        <f>SUM(F20,F19,F17,F16,F13,F12,F9,F8)</f>
        <v>3026</v>
      </c>
      <c r="H26" s="132">
        <f>SUM(H8:H25)</f>
        <v>357</v>
      </c>
      <c r="I26" s="119">
        <f t="shared" ref="I26:N26" si="4">SUM(I8:I25)</f>
        <v>136</v>
      </c>
      <c r="J26" s="118">
        <f t="shared" si="4"/>
        <v>493</v>
      </c>
      <c r="K26" s="118">
        <f t="shared" si="4"/>
        <v>510</v>
      </c>
      <c r="L26" s="118">
        <f t="shared" si="4"/>
        <v>510</v>
      </c>
      <c r="M26" s="118">
        <f t="shared" si="4"/>
        <v>510</v>
      </c>
      <c r="N26" s="187">
        <f t="shared" si="4"/>
        <v>510</v>
      </c>
      <c r="O26" s="271">
        <f>SUM(O8:P25)</f>
        <v>0</v>
      </c>
      <c r="P26" s="272"/>
    </row>
    <row r="27" spans="1:17" ht="16.5">
      <c r="A27" s="294" t="s">
        <v>23</v>
      </c>
      <c r="B27" s="298" t="s">
        <v>0</v>
      </c>
      <c r="C27" s="299"/>
      <c r="D27" s="359">
        <v>306</v>
      </c>
      <c r="E27" s="360"/>
      <c r="F27" s="300">
        <f>SUM(G27:G30)</f>
        <v>238</v>
      </c>
      <c r="G27" s="139">
        <f>SUM(H27:N27)</f>
        <v>42</v>
      </c>
      <c r="H27" s="133">
        <v>7</v>
      </c>
      <c r="I27" s="126"/>
      <c r="J27" s="125">
        <v>7</v>
      </c>
      <c r="K27" s="125">
        <v>7</v>
      </c>
      <c r="L27" s="125">
        <v>7</v>
      </c>
      <c r="M27" s="125">
        <v>7</v>
      </c>
      <c r="N27" s="125">
        <v>7</v>
      </c>
      <c r="O27" s="287">
        <f>SUM(H27:N30,H32:N32)-D27</f>
        <v>34</v>
      </c>
      <c r="P27" s="288"/>
    </row>
    <row r="28" spans="1:17" ht="16.5">
      <c r="A28" s="295"/>
      <c r="B28" s="304" t="s">
        <v>1</v>
      </c>
      <c r="C28" s="305"/>
      <c r="D28" s="345"/>
      <c r="E28" s="346"/>
      <c r="F28" s="301"/>
      <c r="G28" s="16">
        <f>SUM(H28:N28)</f>
        <v>36</v>
      </c>
      <c r="H28" s="104">
        <v>6</v>
      </c>
      <c r="I28" s="55"/>
      <c r="J28" s="103">
        <v>6</v>
      </c>
      <c r="K28" s="103">
        <v>6</v>
      </c>
      <c r="L28" s="103">
        <v>6</v>
      </c>
      <c r="M28" s="103">
        <v>6</v>
      </c>
      <c r="N28" s="103">
        <v>6</v>
      </c>
      <c r="O28" s="281"/>
      <c r="P28" s="282"/>
    </row>
    <row r="29" spans="1:17" ht="16.5">
      <c r="A29" s="295"/>
      <c r="B29" s="304" t="s">
        <v>2</v>
      </c>
      <c r="C29" s="305"/>
      <c r="D29" s="345"/>
      <c r="E29" s="346"/>
      <c r="F29" s="301"/>
      <c r="G29" s="16">
        <f t="shared" ref="G29:G30" si="5">SUM(H29:N29)</f>
        <v>24</v>
      </c>
      <c r="H29" s="104">
        <v>4</v>
      </c>
      <c r="I29" s="55"/>
      <c r="J29" s="103">
        <v>4</v>
      </c>
      <c r="K29" s="103">
        <v>4</v>
      </c>
      <c r="L29" s="103">
        <v>4</v>
      </c>
      <c r="M29" s="103">
        <v>4</v>
      </c>
      <c r="N29" s="103">
        <v>4</v>
      </c>
      <c r="O29" s="281"/>
      <c r="P29" s="282"/>
    </row>
    <row r="30" spans="1:17" ht="16.5">
      <c r="A30" s="295"/>
      <c r="B30" s="304" t="s">
        <v>3</v>
      </c>
      <c r="C30" s="305"/>
      <c r="D30" s="345"/>
      <c r="E30" s="346"/>
      <c r="F30" s="301"/>
      <c r="G30" s="16">
        <f t="shared" si="5"/>
        <v>136</v>
      </c>
      <c r="H30" s="104">
        <v>17</v>
      </c>
      <c r="I30" s="55">
        <v>17</v>
      </c>
      <c r="J30" s="103">
        <v>34</v>
      </c>
      <c r="K30" s="103">
        <v>17</v>
      </c>
      <c r="L30" s="103">
        <v>17</v>
      </c>
      <c r="M30" s="103">
        <v>17</v>
      </c>
      <c r="N30" s="103">
        <v>17</v>
      </c>
      <c r="O30" s="281"/>
      <c r="P30" s="282"/>
    </row>
    <row r="31" spans="1:17" ht="16.5">
      <c r="A31" s="295"/>
      <c r="B31" s="304" t="s">
        <v>18</v>
      </c>
      <c r="C31" s="305"/>
      <c r="D31" s="345">
        <v>306</v>
      </c>
      <c r="E31" s="346"/>
      <c r="F31" s="444">
        <f>SUM(H31:N31)</f>
        <v>238</v>
      </c>
      <c r="G31" s="445"/>
      <c r="H31" s="134">
        <f t="shared" ref="H31:N31" si="6">SUM(H27:H30)</f>
        <v>34</v>
      </c>
      <c r="I31" s="127">
        <f t="shared" si="6"/>
        <v>17</v>
      </c>
      <c r="J31" s="127">
        <f>SUM(J27:J30)</f>
        <v>51</v>
      </c>
      <c r="K31" s="127">
        <f>SUM(K27:K30)</f>
        <v>34</v>
      </c>
      <c r="L31" s="127">
        <f t="shared" si="6"/>
        <v>34</v>
      </c>
      <c r="M31" s="127">
        <f t="shared" si="6"/>
        <v>34</v>
      </c>
      <c r="N31" s="188">
        <f t="shared" si="6"/>
        <v>34</v>
      </c>
      <c r="O31" s="281"/>
      <c r="P31" s="282"/>
    </row>
    <row r="32" spans="1:17" ht="24" customHeight="1" thickBot="1">
      <c r="A32" s="296"/>
      <c r="B32" s="347" t="s">
        <v>65</v>
      </c>
      <c r="C32" s="348"/>
      <c r="D32" s="349"/>
      <c r="E32" s="350"/>
      <c r="F32" s="446">
        <f>SUM(H32:N32)</f>
        <v>102</v>
      </c>
      <c r="G32" s="447"/>
      <c r="H32" s="109"/>
      <c r="I32" s="107">
        <v>17</v>
      </c>
      <c r="J32" s="108">
        <v>17</v>
      </c>
      <c r="K32" s="108">
        <v>17</v>
      </c>
      <c r="L32" s="108">
        <v>17</v>
      </c>
      <c r="M32" s="108">
        <v>17</v>
      </c>
      <c r="N32" s="110">
        <v>17</v>
      </c>
      <c r="O32" s="273"/>
      <c r="P32" s="274"/>
      <c r="Q32" s="6"/>
    </row>
    <row r="33" spans="1:17" ht="17.25" thickBot="1">
      <c r="A33" s="297"/>
      <c r="B33" s="351" t="s">
        <v>28</v>
      </c>
      <c r="C33" s="352"/>
      <c r="D33" s="353">
        <f>D31</f>
        <v>306</v>
      </c>
      <c r="E33" s="354"/>
      <c r="F33" s="141" t="s">
        <v>59</v>
      </c>
      <c r="G33" s="140">
        <f>SUM(F27,F32)</f>
        <v>340</v>
      </c>
      <c r="H33" s="132">
        <f>SUM(H31:H32)</f>
        <v>34</v>
      </c>
      <c r="I33" s="119">
        <f>SUM(I31:I32)</f>
        <v>34</v>
      </c>
      <c r="J33" s="118">
        <f>SUM(J31:J32)</f>
        <v>68</v>
      </c>
      <c r="K33" s="118">
        <f>SUM(K31:K32)</f>
        <v>51</v>
      </c>
      <c r="L33" s="118">
        <f t="shared" ref="L33:N33" si="7">SUM(L31:L32)</f>
        <v>51</v>
      </c>
      <c r="M33" s="118">
        <f t="shared" si="7"/>
        <v>51</v>
      </c>
      <c r="N33" s="187">
        <f t="shared" si="7"/>
        <v>51</v>
      </c>
      <c r="O33" s="275">
        <f>SUM(O27:P32)</f>
        <v>34</v>
      </c>
      <c r="P33" s="276"/>
      <c r="Q33" s="56"/>
    </row>
    <row r="34" spans="1:17" ht="17.45" customHeight="1">
      <c r="A34" s="423" t="s">
        <v>295</v>
      </c>
      <c r="B34" s="424"/>
      <c r="C34" s="425"/>
      <c r="D34" s="429">
        <f>D26+D33</f>
        <v>3366</v>
      </c>
      <c r="E34" s="430"/>
      <c r="F34" s="332">
        <f>G26+G33</f>
        <v>3366</v>
      </c>
      <c r="G34" s="333"/>
      <c r="H34" s="135">
        <f>SUM(H26,H33)</f>
        <v>391</v>
      </c>
      <c r="I34" s="128">
        <f t="shared" ref="I34:J34" si="8">SUM(I26,I33)</f>
        <v>170</v>
      </c>
      <c r="J34" s="129">
        <f t="shared" si="8"/>
        <v>561</v>
      </c>
      <c r="K34" s="317">
        <f>SUM(K8:K25,K27:K30,K32)</f>
        <v>561</v>
      </c>
      <c r="L34" s="317">
        <f>SUM(L8:L25,L27:L30,L32)</f>
        <v>561</v>
      </c>
      <c r="M34" s="317">
        <f t="shared" ref="M34:N34" si="9">SUM(M8:M25,M27:M30,M32)</f>
        <v>561</v>
      </c>
      <c r="N34" s="318">
        <f t="shared" si="9"/>
        <v>561</v>
      </c>
      <c r="O34" s="277"/>
      <c r="P34" s="278"/>
    </row>
    <row r="35" spans="1:17" ht="17.25" thickBot="1">
      <c r="A35" s="426"/>
      <c r="B35" s="427"/>
      <c r="C35" s="428"/>
      <c r="D35" s="431"/>
      <c r="E35" s="432"/>
      <c r="F35" s="334"/>
      <c r="G35" s="335"/>
      <c r="H35" s="309">
        <f>SUM(H34:I34)</f>
        <v>561</v>
      </c>
      <c r="I35" s="310"/>
      <c r="J35" s="93">
        <f>SUM(J34:J34)</f>
        <v>561</v>
      </c>
      <c r="K35" s="310"/>
      <c r="L35" s="310"/>
      <c r="M35" s="310"/>
      <c r="N35" s="319"/>
      <c r="O35" s="279"/>
      <c r="P35" s="280"/>
    </row>
    <row r="36" spans="1:17" ht="16.5">
      <c r="A36" s="295" t="s">
        <v>29</v>
      </c>
      <c r="B36" s="310"/>
      <c r="C36" s="310"/>
      <c r="D36" s="311"/>
      <c r="E36" s="311"/>
      <c r="F36" s="311"/>
      <c r="G36" s="312"/>
      <c r="H36" s="313">
        <f>SUM(H34:J34)</f>
        <v>1122</v>
      </c>
      <c r="I36" s="314"/>
      <c r="J36" s="314"/>
      <c r="K36" s="315">
        <f>SUM(K34,L34)</f>
        <v>1122</v>
      </c>
      <c r="L36" s="314"/>
      <c r="M36" s="315">
        <f>SUM(M34,N34)</f>
        <v>1122</v>
      </c>
      <c r="N36" s="316"/>
      <c r="O36" s="343" t="str">
        <f>IF(F34=SUM(H36:N36),"OK","ERROR")</f>
        <v>OK</v>
      </c>
      <c r="P36" s="344"/>
    </row>
    <row r="37" spans="1:17" ht="20.25" customHeight="1" thickBot="1">
      <c r="A37" s="268" t="s">
        <v>31</v>
      </c>
      <c r="B37" s="269"/>
      <c r="C37" s="269"/>
      <c r="D37" s="269"/>
      <c r="E37" s="269"/>
      <c r="F37" s="269"/>
      <c r="G37" s="270"/>
      <c r="H37" s="136">
        <v>8</v>
      </c>
      <c r="I37" s="131" t="str">
        <f>IF(I34&gt;=170,"OK","ERROR")</f>
        <v>OK</v>
      </c>
      <c r="J37" s="130">
        <v>8</v>
      </c>
      <c r="K37" s="130">
        <v>8</v>
      </c>
      <c r="L37" s="130">
        <v>8</v>
      </c>
      <c r="M37" s="130">
        <v>8</v>
      </c>
      <c r="N37" s="189">
        <v>8</v>
      </c>
      <c r="O37" s="266"/>
      <c r="P37" s="267"/>
    </row>
    <row r="38" spans="1:17" ht="69.599999999999994" customHeight="1" thickBot="1">
      <c r="A38" s="340" t="s">
        <v>286</v>
      </c>
      <c r="B38" s="341"/>
      <c r="C38" s="341"/>
      <c r="D38" s="341"/>
      <c r="E38" s="341"/>
      <c r="F38" s="341"/>
      <c r="G38" s="342"/>
      <c r="H38" s="338" t="s">
        <v>313</v>
      </c>
      <c r="I38" s="339"/>
      <c r="J38" s="337"/>
      <c r="K38" s="336" t="s">
        <v>312</v>
      </c>
      <c r="L38" s="337"/>
      <c r="M38" s="336" t="s">
        <v>310</v>
      </c>
      <c r="N38" s="339"/>
      <c r="O38" s="339"/>
      <c r="P38" s="435"/>
    </row>
    <row r="39" spans="1:17" ht="19.899999999999999" customHeight="1">
      <c r="A39" s="320" t="s">
        <v>69</v>
      </c>
      <c r="B39" s="322" t="s">
        <v>34</v>
      </c>
      <c r="C39" s="322"/>
      <c r="D39" s="324">
        <v>17</v>
      </c>
      <c r="E39" s="324"/>
      <c r="F39" s="326" t="s">
        <v>296</v>
      </c>
      <c r="G39" s="326"/>
      <c r="H39" s="326"/>
      <c r="I39" s="328">
        <v>68</v>
      </c>
      <c r="J39" s="330" t="s">
        <v>297</v>
      </c>
      <c r="K39" s="330"/>
      <c r="L39" s="328">
        <v>68</v>
      </c>
      <c r="M39" s="330" t="s">
        <v>298</v>
      </c>
      <c r="N39" s="330"/>
      <c r="O39" s="328">
        <v>17</v>
      </c>
      <c r="P39" s="193" t="s">
        <v>299</v>
      </c>
    </row>
    <row r="40" spans="1:17" ht="19.899999999999999" customHeight="1" thickBot="1">
      <c r="A40" s="321"/>
      <c r="B40" s="323"/>
      <c r="C40" s="323"/>
      <c r="D40" s="325"/>
      <c r="E40" s="325"/>
      <c r="F40" s="327"/>
      <c r="G40" s="327"/>
      <c r="H40" s="327"/>
      <c r="I40" s="329"/>
      <c r="J40" s="331"/>
      <c r="K40" s="331"/>
      <c r="L40" s="329"/>
      <c r="M40" s="331"/>
      <c r="N40" s="331"/>
      <c r="O40" s="329"/>
      <c r="P40" s="111">
        <f>SUM(O39,L39,I39,D39)</f>
        <v>170</v>
      </c>
    </row>
    <row r="41" spans="1:17" ht="135" customHeight="1" thickBot="1">
      <c r="A41" s="306" t="s">
        <v>301</v>
      </c>
      <c r="B41" s="307"/>
      <c r="C41" s="307"/>
      <c r="D41" s="307"/>
      <c r="E41" s="307"/>
      <c r="F41" s="307"/>
      <c r="G41" s="307"/>
      <c r="H41" s="307"/>
      <c r="I41" s="307"/>
      <c r="J41" s="307"/>
      <c r="K41" s="307"/>
      <c r="L41" s="307"/>
      <c r="M41" s="307"/>
      <c r="N41" s="307"/>
      <c r="O41" s="307"/>
      <c r="P41" s="308"/>
    </row>
  </sheetData>
  <mergeCells count="126">
    <mergeCell ref="A34:C35"/>
    <mergeCell ref="D34:E35"/>
    <mergeCell ref="H6:I6"/>
    <mergeCell ref="A20:A25"/>
    <mergeCell ref="M38:P38"/>
    <mergeCell ref="O2:P2"/>
    <mergeCell ref="L2:N2"/>
    <mergeCell ref="E3:F3"/>
    <mergeCell ref="G3:H3"/>
    <mergeCell ref="L3:N3"/>
    <mergeCell ref="F19:G19"/>
    <mergeCell ref="F31:G31"/>
    <mergeCell ref="F32:G32"/>
    <mergeCell ref="L20:L21"/>
    <mergeCell ref="M20:M21"/>
    <mergeCell ref="N20:N21"/>
    <mergeCell ref="G22:G23"/>
    <mergeCell ref="H22:H23"/>
    <mergeCell ref="G20:G21"/>
    <mergeCell ref="H20:H21"/>
    <mergeCell ref="I20:I21"/>
    <mergeCell ref="J20:J21"/>
    <mergeCell ref="C20:C21"/>
    <mergeCell ref="C22:C23"/>
    <mergeCell ref="A1:P1"/>
    <mergeCell ref="A5:C7"/>
    <mergeCell ref="D5:E7"/>
    <mergeCell ref="F5:G7"/>
    <mergeCell ref="H5:J5"/>
    <mergeCell ref="K5:L5"/>
    <mergeCell ref="M5:N5"/>
    <mergeCell ref="C3:D3"/>
    <mergeCell ref="B19:C19"/>
    <mergeCell ref="D19:E19"/>
    <mergeCell ref="O5:P7"/>
    <mergeCell ref="O8:P8"/>
    <mergeCell ref="O12:P12"/>
    <mergeCell ref="O16:P16"/>
    <mergeCell ref="O19:P19"/>
    <mergeCell ref="B13:B15"/>
    <mergeCell ref="F13:F15"/>
    <mergeCell ref="A8:A19"/>
    <mergeCell ref="B16:C16"/>
    <mergeCell ref="D16:E16"/>
    <mergeCell ref="B17:B18"/>
    <mergeCell ref="F17:F18"/>
    <mergeCell ref="F16:G16"/>
    <mergeCell ref="D17:E18"/>
    <mergeCell ref="D13:E15"/>
    <mergeCell ref="D9:E11"/>
    <mergeCell ref="B8:C8"/>
    <mergeCell ref="B9:B11"/>
    <mergeCell ref="F9:F11"/>
    <mergeCell ref="D8:E8"/>
    <mergeCell ref="F8:G8"/>
    <mergeCell ref="F12:G12"/>
    <mergeCell ref="B12:C12"/>
    <mergeCell ref="D12:E12"/>
    <mergeCell ref="D31:E31"/>
    <mergeCell ref="B32:C32"/>
    <mergeCell ref="D32:E32"/>
    <mergeCell ref="B33:C33"/>
    <mergeCell ref="D33:E33"/>
    <mergeCell ref="D20:E25"/>
    <mergeCell ref="D27:E30"/>
    <mergeCell ref="N24:N25"/>
    <mergeCell ref="N22:N23"/>
    <mergeCell ref="G24:G25"/>
    <mergeCell ref="H24:H25"/>
    <mergeCell ref="I24:I25"/>
    <mergeCell ref="J24:J25"/>
    <mergeCell ref="I22:I23"/>
    <mergeCell ref="J22:J23"/>
    <mergeCell ref="K22:K23"/>
    <mergeCell ref="L22:L23"/>
    <mergeCell ref="M22:M23"/>
    <mergeCell ref="F20:F25"/>
    <mergeCell ref="C24:C25"/>
    <mergeCell ref="A41:P41"/>
    <mergeCell ref="H35:I35"/>
    <mergeCell ref="A36:G36"/>
    <mergeCell ref="H36:J36"/>
    <mergeCell ref="K36:L36"/>
    <mergeCell ref="M36:N36"/>
    <mergeCell ref="K34:K35"/>
    <mergeCell ref="L34:L35"/>
    <mergeCell ref="M34:M35"/>
    <mergeCell ref="N34:N35"/>
    <mergeCell ref="A39:A40"/>
    <mergeCell ref="B39:C40"/>
    <mergeCell ref="D39:E40"/>
    <mergeCell ref="F39:H40"/>
    <mergeCell ref="I39:I40"/>
    <mergeCell ref="J39:K40"/>
    <mergeCell ref="L39:L40"/>
    <mergeCell ref="M39:N40"/>
    <mergeCell ref="O39:O40"/>
    <mergeCell ref="F34:G35"/>
    <mergeCell ref="K38:L38"/>
    <mergeCell ref="H38:J38"/>
    <mergeCell ref="A38:G38"/>
    <mergeCell ref="O36:P36"/>
    <mergeCell ref="O37:P37"/>
    <mergeCell ref="A37:G37"/>
    <mergeCell ref="O26:P26"/>
    <mergeCell ref="O32:P32"/>
    <mergeCell ref="O33:P33"/>
    <mergeCell ref="O34:P35"/>
    <mergeCell ref="O9:P11"/>
    <mergeCell ref="O13:P15"/>
    <mergeCell ref="O17:P18"/>
    <mergeCell ref="O20:P25"/>
    <mergeCell ref="O27:P31"/>
    <mergeCell ref="A26:C26"/>
    <mergeCell ref="D26:E26"/>
    <mergeCell ref="A27:A33"/>
    <mergeCell ref="B27:C27"/>
    <mergeCell ref="F27:F30"/>
    <mergeCell ref="K24:K25"/>
    <mergeCell ref="L24:L25"/>
    <mergeCell ref="M24:M25"/>
    <mergeCell ref="K20:K21"/>
    <mergeCell ref="B28:C28"/>
    <mergeCell ref="B29:C29"/>
    <mergeCell ref="B30:C30"/>
    <mergeCell ref="B31:C31"/>
  </mergeCells>
  <phoneticPr fontId="5" type="noConversion"/>
  <conditionalFormatting sqref="H37 J37:O37">
    <cfRule type="cellIs" dxfId="5" priority="6" stopIfTrue="1" operator="greaterThan">
      <formula>8</formula>
    </cfRule>
  </conditionalFormatting>
  <conditionalFormatting sqref="F39">
    <cfRule type="cellIs" dxfId="4" priority="2" operator="lessThan">
      <formula>221</formula>
    </cfRule>
  </conditionalFormatting>
  <dataValidations count="1">
    <dataValidation type="list" allowBlank="1" showInputMessage="1" showErrorMessage="1" sqref="O3" xr:uid="{00000000-0002-0000-0100-000000000000}">
      <formula1>자율</formula1>
    </dataValidation>
  </dataValidations>
  <printOptions horizontalCentered="1"/>
  <pageMargins left="0.25" right="0.25" top="0.75" bottom="0.75" header="0.3" footer="0.3"/>
  <pageSetup paperSize="9" scale="77" orientation="portrait" verticalDpi="597"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OFFSET(학교명단!$B$5,0,0,COUNTA(학교명단!$B:$B)-1,1)</xm:f>
          </x14:formula1>
          <xm:sqref>J2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27"/>
    <pageSetUpPr fitToPage="1"/>
  </sheetPr>
  <dimension ref="A1:R44"/>
  <sheetViews>
    <sheetView zoomScale="115" zoomScaleNormal="115" workbookViewId="0">
      <pane xSplit="3" ySplit="7" topLeftCell="D8" activePane="bottomRight" state="frozen"/>
      <selection activeCell="A42" sqref="A42:X42"/>
      <selection pane="topRight" activeCell="A42" sqref="A42:X42"/>
      <selection pane="bottomLeft" activeCell="A42" sqref="A42:X42"/>
      <selection pane="bottomRight" activeCell="H5" sqref="H5:K5"/>
    </sheetView>
    <sheetView topLeftCell="A13" workbookViewId="1">
      <selection activeCell="J43" sqref="J43:L43"/>
    </sheetView>
  </sheetViews>
  <sheetFormatPr defaultRowHeight="13.5"/>
  <cols>
    <col min="1" max="1" width="6" customWidth="1"/>
    <col min="3" max="3" width="5.875" customWidth="1"/>
    <col min="4" max="4" width="4.875" customWidth="1"/>
    <col min="5" max="5" width="4.625" customWidth="1"/>
    <col min="6" max="7" width="5.625" customWidth="1"/>
    <col min="8" max="8" width="6.5" customWidth="1"/>
    <col min="9" max="9" width="6.375" customWidth="1"/>
    <col min="10" max="10" width="7.375" customWidth="1"/>
    <col min="11" max="16" width="5.625" customWidth="1"/>
    <col min="17" max="17" width="9" customWidth="1"/>
  </cols>
  <sheetData>
    <row r="1" spans="1:16" ht="26.25">
      <c r="A1" s="388" t="s">
        <v>288</v>
      </c>
      <c r="B1" s="388"/>
      <c r="C1" s="388"/>
      <c r="D1" s="388"/>
      <c r="E1" s="388"/>
      <c r="F1" s="388"/>
      <c r="G1" s="388"/>
      <c r="H1" s="388"/>
      <c r="I1" s="388"/>
      <c r="J1" s="388"/>
      <c r="K1" s="388"/>
      <c r="L1" s="388"/>
      <c r="M1" s="388"/>
      <c r="N1" s="388"/>
      <c r="O1" s="388"/>
      <c r="P1" s="388"/>
    </row>
    <row r="2" spans="1:16" ht="16.5">
      <c r="A2" s="59"/>
      <c r="B2" s="59"/>
      <c r="C2" s="63"/>
      <c r="D2" s="63"/>
      <c r="E2" s="63"/>
      <c r="F2" s="63"/>
      <c r="G2" s="63"/>
      <c r="H2" s="63"/>
      <c r="I2" s="64" t="s">
        <v>85</v>
      </c>
      <c r="J2" s="247" t="str">
        <f>'2024입학생편성표(1학년)'!J2:J2</f>
        <v>서중12</v>
      </c>
      <c r="K2" s="65"/>
      <c r="L2" s="647" t="str">
        <f>'2024입학생편성표(1학년)'!L2</f>
        <v>광산중</v>
      </c>
      <c r="M2" s="648"/>
      <c r="N2" s="649"/>
      <c r="O2" s="436" t="s">
        <v>284</v>
      </c>
      <c r="P2" s="437"/>
    </row>
    <row r="3" spans="1:16" ht="17.25" customHeight="1">
      <c r="A3" s="59"/>
      <c r="B3" s="59"/>
      <c r="C3" s="415" t="str">
        <f>LEFT(A1,4)</f>
        <v>2023</v>
      </c>
      <c r="D3" s="416"/>
      <c r="E3" s="650" t="s">
        <v>88</v>
      </c>
      <c r="F3" s="651"/>
      <c r="G3" s="652" t="s">
        <v>89</v>
      </c>
      <c r="H3" s="652"/>
      <c r="I3" s="652" t="s">
        <v>90</v>
      </c>
      <c r="J3" s="653"/>
      <c r="K3" s="62">
        <v>4</v>
      </c>
      <c r="L3" s="58" t="s">
        <v>304</v>
      </c>
      <c r="M3" s="58"/>
      <c r="N3" s="58"/>
      <c r="O3" s="58"/>
      <c r="P3" s="58"/>
    </row>
    <row r="4" spans="1:16" ht="7.5" customHeight="1" thickBot="1">
      <c r="A4" s="58"/>
      <c r="B4" s="58"/>
      <c r="C4" s="58"/>
      <c r="D4" s="58"/>
      <c r="E4" s="58"/>
      <c r="F4" s="58"/>
      <c r="G4" s="58"/>
      <c r="H4" s="58"/>
      <c r="I4" s="58"/>
      <c r="J4" s="58"/>
      <c r="K4" s="58"/>
      <c r="L4" s="58"/>
      <c r="M4" s="58"/>
      <c r="N4" s="58"/>
      <c r="O4" s="58"/>
      <c r="P4" s="58"/>
    </row>
    <row r="5" spans="1:16" ht="20.100000000000001" customHeight="1">
      <c r="A5" s="619" t="s">
        <v>19</v>
      </c>
      <c r="B5" s="620"/>
      <c r="C5" s="621"/>
      <c r="D5" s="628" t="s">
        <v>20</v>
      </c>
      <c r="E5" s="629"/>
      <c r="F5" s="634" t="s">
        <v>72</v>
      </c>
      <c r="G5" s="418"/>
      <c r="H5" s="637" t="s">
        <v>25</v>
      </c>
      <c r="I5" s="638"/>
      <c r="J5" s="639"/>
      <c r="K5" s="640" t="s">
        <v>26</v>
      </c>
      <c r="L5" s="639"/>
      <c r="M5" s="640" t="s">
        <v>27</v>
      </c>
      <c r="N5" s="639"/>
      <c r="O5" s="641" t="s">
        <v>73</v>
      </c>
      <c r="P5" s="644" t="s">
        <v>30</v>
      </c>
    </row>
    <row r="6" spans="1:16" ht="20.100000000000001" customHeight="1">
      <c r="A6" s="622"/>
      <c r="B6" s="623"/>
      <c r="C6" s="624"/>
      <c r="D6" s="630"/>
      <c r="E6" s="631"/>
      <c r="F6" s="635"/>
      <c r="G6" s="420"/>
      <c r="H6" s="296" t="s">
        <v>21</v>
      </c>
      <c r="I6" s="654"/>
      <c r="J6" s="250" t="s">
        <v>22</v>
      </c>
      <c r="K6" s="10" t="s">
        <v>21</v>
      </c>
      <c r="L6" s="11" t="s">
        <v>22</v>
      </c>
      <c r="M6" s="9" t="s">
        <v>21</v>
      </c>
      <c r="N6" s="22" t="s">
        <v>22</v>
      </c>
      <c r="O6" s="642"/>
      <c r="P6" s="645"/>
    </row>
    <row r="7" spans="1:16" ht="20.100000000000001" customHeight="1" thickBot="1">
      <c r="A7" s="625"/>
      <c r="B7" s="626"/>
      <c r="C7" s="627"/>
      <c r="D7" s="632"/>
      <c r="E7" s="633"/>
      <c r="F7" s="636"/>
      <c r="G7" s="422"/>
      <c r="H7" s="163" t="s">
        <v>49</v>
      </c>
      <c r="I7" s="105" t="s">
        <v>50</v>
      </c>
      <c r="J7" s="161" t="s">
        <v>51</v>
      </c>
      <c r="K7" s="160" t="s">
        <v>51</v>
      </c>
      <c r="L7" s="162" t="s">
        <v>51</v>
      </c>
      <c r="M7" s="163" t="s">
        <v>51</v>
      </c>
      <c r="N7" s="164" t="s">
        <v>51</v>
      </c>
      <c r="O7" s="643"/>
      <c r="P7" s="646"/>
    </row>
    <row r="8" spans="1:16" ht="16.5" customHeight="1">
      <c r="A8" s="543" t="s">
        <v>7</v>
      </c>
      <c r="B8" s="378" t="s">
        <v>8</v>
      </c>
      <c r="C8" s="545"/>
      <c r="D8" s="546">
        <v>442</v>
      </c>
      <c r="E8" s="547"/>
      <c r="F8" s="548">
        <f>SUM(H8,J8,K8:N8)</f>
        <v>391</v>
      </c>
      <c r="G8" s="549"/>
      <c r="H8" s="169">
        <v>51</v>
      </c>
      <c r="I8" s="166">
        <v>17</v>
      </c>
      <c r="J8" s="165">
        <v>68</v>
      </c>
      <c r="K8" s="165">
        <v>68</v>
      </c>
      <c r="L8" s="165">
        <v>68</v>
      </c>
      <c r="M8" s="165">
        <v>68</v>
      </c>
      <c r="N8" s="176">
        <v>68</v>
      </c>
      <c r="O8" s="180">
        <f t="shared" ref="O8:O20" si="0">SUM(I8)</f>
        <v>17</v>
      </c>
      <c r="P8" s="252">
        <f>SUM(H8:N8)-D8</f>
        <v>-34</v>
      </c>
    </row>
    <row r="9" spans="1:16" ht="16.5" customHeight="1">
      <c r="A9" s="521"/>
      <c r="B9" s="550" t="s">
        <v>57</v>
      </c>
      <c r="C9" s="27" t="s">
        <v>9</v>
      </c>
      <c r="D9" s="553">
        <v>510</v>
      </c>
      <c r="E9" s="170">
        <v>170</v>
      </c>
      <c r="F9" s="556">
        <v>459</v>
      </c>
      <c r="G9" s="249">
        <f>SUM(H9,J9,K9:N9)</f>
        <v>153</v>
      </c>
      <c r="H9" s="258">
        <v>34</v>
      </c>
      <c r="I9" s="261">
        <v>17</v>
      </c>
      <c r="J9" s="260">
        <v>51</v>
      </c>
      <c r="K9" s="260"/>
      <c r="L9" s="260"/>
      <c r="M9" s="260">
        <v>34</v>
      </c>
      <c r="N9" s="259">
        <v>34</v>
      </c>
      <c r="O9" s="257">
        <f t="shared" si="0"/>
        <v>17</v>
      </c>
      <c r="P9" s="602">
        <f>SUM(H9:N11)-D9</f>
        <v>-34</v>
      </c>
    </row>
    <row r="10" spans="1:16" ht="16.5">
      <c r="A10" s="521"/>
      <c r="B10" s="551"/>
      <c r="C10" s="27" t="s">
        <v>10</v>
      </c>
      <c r="D10" s="554"/>
      <c r="E10" s="170">
        <v>170</v>
      </c>
      <c r="F10" s="557"/>
      <c r="G10" s="249">
        <f>SUM(H10,J10,K10:N10)</f>
        <v>170</v>
      </c>
      <c r="H10" s="258"/>
      <c r="I10" s="261"/>
      <c r="J10" s="260"/>
      <c r="K10" s="260">
        <v>51</v>
      </c>
      <c r="L10" s="260">
        <v>51</v>
      </c>
      <c r="M10" s="260">
        <v>34</v>
      </c>
      <c r="N10" s="259">
        <v>34</v>
      </c>
      <c r="O10" s="257">
        <f t="shared" si="0"/>
        <v>0</v>
      </c>
      <c r="P10" s="617"/>
    </row>
    <row r="11" spans="1:16" ht="16.5">
      <c r="A11" s="521"/>
      <c r="B11" s="552"/>
      <c r="C11" s="27" t="s">
        <v>11</v>
      </c>
      <c r="D11" s="555"/>
      <c r="E11" s="170">
        <v>170</v>
      </c>
      <c r="F11" s="558"/>
      <c r="G11" s="249">
        <v>136</v>
      </c>
      <c r="H11" s="258">
        <v>34</v>
      </c>
      <c r="I11" s="261"/>
      <c r="J11" s="260">
        <v>34</v>
      </c>
      <c r="K11" s="260">
        <v>34</v>
      </c>
      <c r="L11" s="260">
        <v>34</v>
      </c>
      <c r="M11" s="260"/>
      <c r="N11" s="259"/>
      <c r="O11" s="257">
        <f t="shared" si="0"/>
        <v>0</v>
      </c>
      <c r="P11" s="603"/>
    </row>
    <row r="12" spans="1:16" ht="16.5">
      <c r="A12" s="521"/>
      <c r="B12" s="387" t="s">
        <v>12</v>
      </c>
      <c r="C12" s="618"/>
      <c r="D12" s="581">
        <v>374</v>
      </c>
      <c r="E12" s="582"/>
      <c r="F12" s="583">
        <f>SUM(H12,J12,K12:N12)</f>
        <v>357</v>
      </c>
      <c r="G12" s="584"/>
      <c r="H12" s="258">
        <v>51</v>
      </c>
      <c r="I12" s="261">
        <v>17</v>
      </c>
      <c r="J12" s="260">
        <v>68</v>
      </c>
      <c r="K12" s="260">
        <v>68</v>
      </c>
      <c r="L12" s="260">
        <v>68</v>
      </c>
      <c r="M12" s="260">
        <v>51</v>
      </c>
      <c r="N12" s="259">
        <v>51</v>
      </c>
      <c r="O12" s="257">
        <f t="shared" si="0"/>
        <v>17</v>
      </c>
      <c r="P12" s="253">
        <f>SUM(H12:N12)-D12</f>
        <v>0</v>
      </c>
    </row>
    <row r="13" spans="1:16" ht="16.5" customHeight="1">
      <c r="A13" s="521"/>
      <c r="B13" s="550" t="s">
        <v>74</v>
      </c>
      <c r="C13" s="28" t="s">
        <v>13</v>
      </c>
      <c r="D13" s="553">
        <v>680</v>
      </c>
      <c r="E13" s="170">
        <v>374</v>
      </c>
      <c r="F13" s="556">
        <f>SUM(G13:G15)</f>
        <v>680</v>
      </c>
      <c r="G13" s="249">
        <f>SUM(H13,J13,K13:N13)</f>
        <v>357</v>
      </c>
      <c r="H13" s="258">
        <v>34</v>
      </c>
      <c r="I13" s="261">
        <v>17</v>
      </c>
      <c r="J13" s="260">
        <v>51</v>
      </c>
      <c r="K13" s="260">
        <v>68</v>
      </c>
      <c r="L13" s="260">
        <v>68</v>
      </c>
      <c r="M13" s="260">
        <v>68</v>
      </c>
      <c r="N13" s="259">
        <v>68</v>
      </c>
      <c r="O13" s="257">
        <f t="shared" si="0"/>
        <v>17</v>
      </c>
      <c r="P13" s="602">
        <f>SUM(H13:N15)-D13</f>
        <v>34</v>
      </c>
    </row>
    <row r="14" spans="1:16" ht="16.5">
      <c r="A14" s="521"/>
      <c r="B14" s="551"/>
      <c r="C14" s="28" t="s">
        <v>44</v>
      </c>
      <c r="D14" s="554"/>
      <c r="E14" s="170">
        <v>272</v>
      </c>
      <c r="F14" s="557"/>
      <c r="G14" s="249">
        <f>SUM(H14,J14,K14:N14)</f>
        <v>255</v>
      </c>
      <c r="H14" s="258">
        <v>17</v>
      </c>
      <c r="I14" s="261">
        <v>17</v>
      </c>
      <c r="J14" s="260">
        <v>34</v>
      </c>
      <c r="K14" s="260">
        <v>51</v>
      </c>
      <c r="L14" s="260">
        <v>51</v>
      </c>
      <c r="M14" s="260">
        <v>51</v>
      </c>
      <c r="N14" s="259">
        <v>51</v>
      </c>
      <c r="O14" s="257">
        <f t="shared" si="0"/>
        <v>17</v>
      </c>
      <c r="P14" s="617"/>
    </row>
    <row r="15" spans="1:16" ht="16.5">
      <c r="A15" s="521"/>
      <c r="B15" s="552"/>
      <c r="C15" s="28" t="s">
        <v>45</v>
      </c>
      <c r="D15" s="555"/>
      <c r="E15" s="170">
        <v>34</v>
      </c>
      <c r="F15" s="558"/>
      <c r="G15" s="249">
        <v>68</v>
      </c>
      <c r="H15" s="258">
        <v>17</v>
      </c>
      <c r="I15" s="261"/>
      <c r="J15" s="260">
        <v>17</v>
      </c>
      <c r="K15" s="260">
        <v>17</v>
      </c>
      <c r="L15" s="260">
        <v>17</v>
      </c>
      <c r="M15" s="260"/>
      <c r="N15" s="259"/>
      <c r="O15" s="257">
        <f t="shared" si="0"/>
        <v>0</v>
      </c>
      <c r="P15" s="603"/>
    </row>
    <row r="16" spans="1:16" ht="16.5">
      <c r="A16" s="521"/>
      <c r="B16" s="305" t="s">
        <v>14</v>
      </c>
      <c r="C16" s="559"/>
      <c r="D16" s="581">
        <v>272</v>
      </c>
      <c r="E16" s="582"/>
      <c r="F16" s="583">
        <v>306</v>
      </c>
      <c r="G16" s="584"/>
      <c r="H16" s="258">
        <v>51</v>
      </c>
      <c r="I16" s="261"/>
      <c r="J16" s="260">
        <v>51</v>
      </c>
      <c r="K16" s="260">
        <v>51</v>
      </c>
      <c r="L16" s="260">
        <v>51</v>
      </c>
      <c r="M16" s="260">
        <v>51</v>
      </c>
      <c r="N16" s="259">
        <v>51</v>
      </c>
      <c r="O16" s="257">
        <f t="shared" si="0"/>
        <v>0</v>
      </c>
      <c r="P16" s="253">
        <f>SUM(H16:N16)-D16</f>
        <v>34</v>
      </c>
    </row>
    <row r="17" spans="1:18" ht="16.5">
      <c r="A17" s="521"/>
      <c r="B17" s="604" t="s">
        <v>32</v>
      </c>
      <c r="C17" s="251" t="s">
        <v>15</v>
      </c>
      <c r="D17" s="553">
        <v>272</v>
      </c>
      <c r="E17" s="170">
        <v>136</v>
      </c>
      <c r="F17" s="556">
        <v>238</v>
      </c>
      <c r="G17" s="249">
        <f>SUM(H17,J17,K17:N17)</f>
        <v>119</v>
      </c>
      <c r="H17" s="258">
        <v>17</v>
      </c>
      <c r="I17" s="261">
        <v>17</v>
      </c>
      <c r="J17" s="260">
        <v>34</v>
      </c>
      <c r="K17" s="260">
        <v>34</v>
      </c>
      <c r="L17" s="260">
        <v>34</v>
      </c>
      <c r="M17" s="260"/>
      <c r="N17" s="259"/>
      <c r="O17" s="257">
        <f t="shared" si="0"/>
        <v>17</v>
      </c>
      <c r="P17" s="602">
        <f>SUM(H17:N17,H18:N18)-D17</f>
        <v>0</v>
      </c>
    </row>
    <row r="18" spans="1:18" ht="16.5">
      <c r="A18" s="521"/>
      <c r="B18" s="605"/>
      <c r="C18" s="251" t="s">
        <v>16</v>
      </c>
      <c r="D18" s="555"/>
      <c r="E18" s="170">
        <v>136</v>
      </c>
      <c r="F18" s="558"/>
      <c r="G18" s="249">
        <v>119</v>
      </c>
      <c r="H18" s="258">
        <v>17</v>
      </c>
      <c r="I18" s="261">
        <v>17</v>
      </c>
      <c r="J18" s="260">
        <v>34</v>
      </c>
      <c r="K18" s="260"/>
      <c r="L18" s="260"/>
      <c r="M18" s="260">
        <v>34</v>
      </c>
      <c r="N18" s="259">
        <v>34</v>
      </c>
      <c r="O18" s="257">
        <f t="shared" si="0"/>
        <v>17</v>
      </c>
      <c r="P18" s="603"/>
    </row>
    <row r="19" spans="1:18" ht="16.5">
      <c r="A19" s="544"/>
      <c r="B19" s="305" t="s">
        <v>17</v>
      </c>
      <c r="C19" s="559"/>
      <c r="D19" s="581">
        <v>340</v>
      </c>
      <c r="E19" s="582"/>
      <c r="F19" s="583">
        <f>SUM(H19,J19,K19:N19)</f>
        <v>323</v>
      </c>
      <c r="G19" s="584"/>
      <c r="H19" s="258">
        <v>34</v>
      </c>
      <c r="I19" s="261">
        <v>17</v>
      </c>
      <c r="J19" s="260">
        <v>51</v>
      </c>
      <c r="K19" s="260">
        <v>68</v>
      </c>
      <c r="L19" s="260">
        <v>68</v>
      </c>
      <c r="M19" s="260">
        <v>51</v>
      </c>
      <c r="N19" s="259">
        <v>51</v>
      </c>
      <c r="O19" s="257">
        <f t="shared" si="0"/>
        <v>17</v>
      </c>
      <c r="P19" s="253">
        <f>SUM(H19:N19)-D19</f>
        <v>0</v>
      </c>
    </row>
    <row r="20" spans="1:18" ht="13.5" customHeight="1">
      <c r="A20" s="434" t="s">
        <v>33</v>
      </c>
      <c r="B20" s="112" t="s">
        <v>54</v>
      </c>
      <c r="C20" s="589" t="s">
        <v>78</v>
      </c>
      <c r="D20" s="591">
        <v>170</v>
      </c>
      <c r="E20" s="594"/>
      <c r="F20" s="556">
        <f>SUM(G20,G22,G24)</f>
        <v>136</v>
      </c>
      <c r="G20" s="598">
        <f>SUM(H20:H21,J20:J21,K20:N21)</f>
        <v>102</v>
      </c>
      <c r="H20" s="585"/>
      <c r="I20" s="587"/>
      <c r="J20" s="523"/>
      <c r="K20" s="523"/>
      <c r="L20" s="523"/>
      <c r="M20" s="523">
        <v>51</v>
      </c>
      <c r="N20" s="574">
        <v>51</v>
      </c>
      <c r="O20" s="609">
        <f t="shared" si="0"/>
        <v>0</v>
      </c>
      <c r="P20" s="286">
        <f>SUM(H20:N21,H22:N23,H24:N25)-D20</f>
        <v>-34</v>
      </c>
    </row>
    <row r="21" spans="1:18" ht="13.5" customHeight="1">
      <c r="A21" s="521"/>
      <c r="B21" s="112" t="s">
        <v>56</v>
      </c>
      <c r="C21" s="590"/>
      <c r="D21" s="592"/>
      <c r="E21" s="595"/>
      <c r="F21" s="557"/>
      <c r="G21" s="607"/>
      <c r="H21" s="586"/>
      <c r="I21" s="588"/>
      <c r="J21" s="524"/>
      <c r="K21" s="524"/>
      <c r="L21" s="524"/>
      <c r="M21" s="524"/>
      <c r="N21" s="615"/>
      <c r="O21" s="616"/>
      <c r="P21" s="611"/>
    </row>
    <row r="22" spans="1:18" ht="13.5" customHeight="1">
      <c r="A22" s="521"/>
      <c r="B22" s="113" t="s">
        <v>55</v>
      </c>
      <c r="C22" s="613" t="s">
        <v>78</v>
      </c>
      <c r="D22" s="592"/>
      <c r="E22" s="594"/>
      <c r="F22" s="557"/>
      <c r="G22" s="598">
        <f>SUM(H22:H23,J22:J23,K22:N23)</f>
        <v>34</v>
      </c>
      <c r="H22" s="585"/>
      <c r="I22" s="587"/>
      <c r="J22" s="523"/>
      <c r="K22" s="523"/>
      <c r="L22" s="523"/>
      <c r="M22" s="523">
        <v>17</v>
      </c>
      <c r="N22" s="574">
        <v>17</v>
      </c>
      <c r="O22" s="609">
        <f>SUM(I22)</f>
        <v>0</v>
      </c>
      <c r="P22" s="611"/>
    </row>
    <row r="23" spans="1:18" ht="13.5" customHeight="1">
      <c r="A23" s="521"/>
      <c r="B23" s="114" t="s">
        <v>79</v>
      </c>
      <c r="C23" s="614"/>
      <c r="D23" s="592"/>
      <c r="E23" s="595"/>
      <c r="F23" s="557"/>
      <c r="G23" s="607"/>
      <c r="H23" s="586"/>
      <c r="I23" s="588"/>
      <c r="J23" s="524"/>
      <c r="K23" s="524"/>
      <c r="L23" s="524"/>
      <c r="M23" s="524"/>
      <c r="N23" s="615"/>
      <c r="O23" s="616"/>
      <c r="P23" s="611"/>
    </row>
    <row r="24" spans="1:18" ht="13.5" customHeight="1">
      <c r="A24" s="521"/>
      <c r="B24" s="114"/>
      <c r="C24" s="589"/>
      <c r="D24" s="592"/>
      <c r="E24" s="596"/>
      <c r="F24" s="557"/>
      <c r="G24" s="598">
        <f>SUM(H24:H25,J24:J25,K24:N25)</f>
        <v>0</v>
      </c>
      <c r="H24" s="585"/>
      <c r="I24" s="587"/>
      <c r="J24" s="523"/>
      <c r="K24" s="523"/>
      <c r="L24" s="523"/>
      <c r="M24" s="523"/>
      <c r="N24" s="574"/>
      <c r="O24" s="609">
        <f>SUM(I24)</f>
        <v>0</v>
      </c>
      <c r="P24" s="611"/>
    </row>
    <row r="25" spans="1:18" ht="14.25" customHeight="1" thickBot="1">
      <c r="A25" s="522"/>
      <c r="B25" s="168"/>
      <c r="C25" s="608"/>
      <c r="D25" s="593"/>
      <c r="E25" s="597"/>
      <c r="F25" s="606"/>
      <c r="G25" s="599"/>
      <c r="H25" s="600"/>
      <c r="I25" s="601"/>
      <c r="J25" s="565"/>
      <c r="K25" s="565"/>
      <c r="L25" s="565"/>
      <c r="M25" s="565"/>
      <c r="N25" s="575"/>
      <c r="O25" s="610"/>
      <c r="P25" s="612"/>
    </row>
    <row r="26" spans="1:18" ht="26.25" customHeight="1" thickBot="1">
      <c r="A26" s="576" t="s">
        <v>68</v>
      </c>
      <c r="B26" s="577"/>
      <c r="C26" s="578"/>
      <c r="D26" s="579">
        <f>SUM(D8,D9,D12,D13,D16)+D17+D19+D20</f>
        <v>3060</v>
      </c>
      <c r="E26" s="580"/>
      <c r="F26" s="116" t="s">
        <v>58</v>
      </c>
      <c r="G26" s="117">
        <f>SUM(H8:H25,J8:J25,K8:N25)</f>
        <v>2890</v>
      </c>
      <c r="H26" s="263">
        <f>SUM(H8:H25)</f>
        <v>357</v>
      </c>
      <c r="I26" s="146">
        <f t="shared" ref="I26:N26" si="1">SUM(I8:I25)</f>
        <v>136</v>
      </c>
      <c r="J26" s="263">
        <f t="shared" si="1"/>
        <v>493</v>
      </c>
      <c r="K26" s="263">
        <f t="shared" si="1"/>
        <v>510</v>
      </c>
      <c r="L26" s="263">
        <f t="shared" si="1"/>
        <v>510</v>
      </c>
      <c r="M26" s="263">
        <f t="shared" si="1"/>
        <v>510</v>
      </c>
      <c r="N26" s="177">
        <f t="shared" si="1"/>
        <v>510</v>
      </c>
      <c r="O26" s="256">
        <f t="shared" ref="O26:O32" si="2">SUM(I26)</f>
        <v>136</v>
      </c>
      <c r="P26" s="255">
        <f t="shared" ref="P26" si="3">SUM(P8:P25)</f>
        <v>-34</v>
      </c>
    </row>
    <row r="27" spans="1:18" ht="16.5" customHeight="1">
      <c r="A27" s="500" t="s">
        <v>23</v>
      </c>
      <c r="B27" s="299" t="s">
        <v>0</v>
      </c>
      <c r="C27" s="503"/>
      <c r="D27" s="504">
        <v>306</v>
      </c>
      <c r="E27" s="171"/>
      <c r="F27" s="507">
        <v>221</v>
      </c>
      <c r="G27" s="139">
        <v>42</v>
      </c>
      <c r="H27" s="173">
        <v>7</v>
      </c>
      <c r="I27" s="150"/>
      <c r="J27" s="173">
        <v>7</v>
      </c>
      <c r="K27" s="173">
        <v>7</v>
      </c>
      <c r="L27" s="173">
        <v>7</v>
      </c>
      <c r="M27" s="173">
        <v>7</v>
      </c>
      <c r="N27" s="173">
        <v>7</v>
      </c>
      <c r="O27" s="182">
        <f t="shared" si="2"/>
        <v>0</v>
      </c>
      <c r="P27" s="560">
        <f>SUM(H27:N30,H32:N32)-D27</f>
        <v>34</v>
      </c>
      <c r="R27" s="6"/>
    </row>
    <row r="28" spans="1:18" ht="16.5">
      <c r="A28" s="501"/>
      <c r="B28" s="305" t="s">
        <v>1</v>
      </c>
      <c r="C28" s="559"/>
      <c r="D28" s="505"/>
      <c r="E28" s="262"/>
      <c r="F28" s="508"/>
      <c r="G28" s="248">
        <v>36</v>
      </c>
      <c r="H28" s="17">
        <v>6</v>
      </c>
      <c r="I28" s="14"/>
      <c r="J28" s="17">
        <v>6</v>
      </c>
      <c r="K28" s="17">
        <v>6</v>
      </c>
      <c r="L28" s="17">
        <v>6</v>
      </c>
      <c r="M28" s="17">
        <v>6</v>
      </c>
      <c r="N28" s="17">
        <v>6</v>
      </c>
      <c r="O28" s="183">
        <f t="shared" si="2"/>
        <v>0</v>
      </c>
      <c r="P28" s="561"/>
      <c r="R28" s="6"/>
    </row>
    <row r="29" spans="1:18" ht="16.5">
      <c r="A29" s="501"/>
      <c r="B29" s="305" t="s">
        <v>2</v>
      </c>
      <c r="C29" s="559"/>
      <c r="D29" s="505"/>
      <c r="E29" s="262"/>
      <c r="F29" s="508"/>
      <c r="G29" s="248">
        <v>24</v>
      </c>
      <c r="H29" s="17">
        <v>4</v>
      </c>
      <c r="I29" s="14"/>
      <c r="J29" s="17">
        <v>4</v>
      </c>
      <c r="K29" s="17">
        <v>4</v>
      </c>
      <c r="L29" s="17">
        <v>4</v>
      </c>
      <c r="M29" s="17">
        <v>4</v>
      </c>
      <c r="N29" s="17">
        <v>4</v>
      </c>
      <c r="O29" s="183">
        <f t="shared" si="2"/>
        <v>0</v>
      </c>
      <c r="P29" s="561"/>
      <c r="R29" s="6"/>
    </row>
    <row r="30" spans="1:18" ht="16.5">
      <c r="A30" s="501"/>
      <c r="B30" s="305" t="s">
        <v>3</v>
      </c>
      <c r="C30" s="559"/>
      <c r="D30" s="506"/>
      <c r="E30" s="262"/>
      <c r="F30" s="509"/>
      <c r="G30" s="248">
        <v>119</v>
      </c>
      <c r="H30" s="17">
        <v>17</v>
      </c>
      <c r="I30" s="14">
        <v>17</v>
      </c>
      <c r="J30" s="17">
        <v>34</v>
      </c>
      <c r="K30" s="17">
        <v>17</v>
      </c>
      <c r="L30" s="17">
        <v>17</v>
      </c>
      <c r="M30" s="17">
        <v>17</v>
      </c>
      <c r="N30" s="17">
        <v>17</v>
      </c>
      <c r="O30" s="183">
        <v>17</v>
      </c>
      <c r="P30" s="561"/>
      <c r="R30" s="6"/>
    </row>
    <row r="31" spans="1:18" ht="16.5">
      <c r="A31" s="501"/>
      <c r="B31" s="305" t="s">
        <v>18</v>
      </c>
      <c r="C31" s="559"/>
      <c r="D31" s="563">
        <v>306</v>
      </c>
      <c r="E31" s="564"/>
      <c r="F31" s="566">
        <v>221</v>
      </c>
      <c r="G31" s="567"/>
      <c r="H31" s="19">
        <f>SUM(H27:H30)</f>
        <v>34</v>
      </c>
      <c r="I31" s="18">
        <f t="shared" ref="I31:N31" si="4">SUM(I27:I30)</f>
        <v>17</v>
      </c>
      <c r="J31" s="18">
        <v>51</v>
      </c>
      <c r="K31" s="18">
        <f>SUM(K27:K30)</f>
        <v>34</v>
      </c>
      <c r="L31" s="18">
        <f t="shared" si="4"/>
        <v>34</v>
      </c>
      <c r="M31" s="18">
        <f t="shared" si="4"/>
        <v>34</v>
      </c>
      <c r="N31" s="20">
        <f t="shared" si="4"/>
        <v>34</v>
      </c>
      <c r="O31" s="183">
        <f t="shared" si="2"/>
        <v>17</v>
      </c>
      <c r="P31" s="561"/>
      <c r="R31" s="6"/>
    </row>
    <row r="32" spans="1:18" ht="24" customHeight="1" thickBot="1">
      <c r="A32" s="501"/>
      <c r="B32" s="568" t="s">
        <v>65</v>
      </c>
      <c r="C32" s="569"/>
      <c r="D32" s="570">
        <v>136</v>
      </c>
      <c r="E32" s="571"/>
      <c r="F32" s="572">
        <f>SUM(H32,J32,K32:N32)</f>
        <v>85</v>
      </c>
      <c r="G32" s="573"/>
      <c r="H32" s="109"/>
      <c r="I32" s="143">
        <v>17</v>
      </c>
      <c r="J32" s="144">
        <v>17</v>
      </c>
      <c r="K32" s="144">
        <v>17</v>
      </c>
      <c r="L32" s="144">
        <v>17</v>
      </c>
      <c r="M32" s="144">
        <v>17</v>
      </c>
      <c r="N32" s="178">
        <v>17</v>
      </c>
      <c r="O32" s="184">
        <f t="shared" si="2"/>
        <v>17</v>
      </c>
      <c r="P32" s="561"/>
      <c r="Q32" s="6"/>
      <c r="R32" s="6"/>
    </row>
    <row r="33" spans="1:18" ht="17.25" thickBot="1">
      <c r="A33" s="502"/>
      <c r="B33" s="496" t="s">
        <v>28</v>
      </c>
      <c r="C33" s="497"/>
      <c r="D33" s="498"/>
      <c r="E33" s="499"/>
      <c r="F33" s="116" t="s">
        <v>59</v>
      </c>
      <c r="G33" s="116">
        <f>SUM(H33,J33,K33:N33)</f>
        <v>306</v>
      </c>
      <c r="H33" s="263">
        <f>SUM(H31:H32)</f>
        <v>34</v>
      </c>
      <c r="I33" s="146">
        <f>SUM(I31:I32)</f>
        <v>34</v>
      </c>
      <c r="J33" s="263">
        <f>SUM(J31:J32)</f>
        <v>68</v>
      </c>
      <c r="K33" s="263">
        <f>SUM(K31:K32)</f>
        <v>51</v>
      </c>
      <c r="L33" s="263">
        <f t="shared" ref="L33:N33" si="5">SUM(L31:L32)</f>
        <v>51</v>
      </c>
      <c r="M33" s="263">
        <f t="shared" si="5"/>
        <v>51</v>
      </c>
      <c r="N33" s="177">
        <f t="shared" si="5"/>
        <v>51</v>
      </c>
      <c r="O33" s="185">
        <f>SUM(O31:O32)</f>
        <v>34</v>
      </c>
      <c r="P33" s="562"/>
      <c r="Q33" s="56"/>
      <c r="R33" s="6"/>
    </row>
    <row r="34" spans="1:18" ht="16.5" customHeight="1">
      <c r="A34" s="500" t="s">
        <v>69</v>
      </c>
      <c r="B34" s="391" t="s">
        <v>34</v>
      </c>
      <c r="C34" s="520"/>
      <c r="D34" s="536"/>
      <c r="E34" s="537"/>
      <c r="F34" s="538">
        <v>34</v>
      </c>
      <c r="G34" s="539"/>
      <c r="H34" s="540"/>
      <c r="I34" s="149">
        <v>34</v>
      </c>
      <c r="J34" s="525"/>
      <c r="K34" s="477"/>
      <c r="L34" s="478"/>
      <c r="M34" s="477"/>
      <c r="N34" s="483"/>
      <c r="O34" s="486">
        <f>SUM(O8:O25,O27:O30,O32)</f>
        <v>170</v>
      </c>
      <c r="P34" s="513">
        <f>SUM(I8:I25,I27:I30,I32)-D38</f>
        <v>0</v>
      </c>
    </row>
    <row r="35" spans="1:18" ht="16.5">
      <c r="A35" s="501"/>
      <c r="B35" s="393" t="s">
        <v>35</v>
      </c>
      <c r="C35" s="461"/>
      <c r="D35" s="516"/>
      <c r="E35" s="517"/>
      <c r="F35" s="518">
        <v>68</v>
      </c>
      <c r="G35" s="519"/>
      <c r="H35" s="541"/>
      <c r="I35" s="21">
        <v>68</v>
      </c>
      <c r="J35" s="526"/>
      <c r="K35" s="479"/>
      <c r="L35" s="480"/>
      <c r="M35" s="479"/>
      <c r="N35" s="484"/>
      <c r="O35" s="487"/>
      <c r="P35" s="514"/>
    </row>
    <row r="36" spans="1:18" ht="16.5">
      <c r="A36" s="501"/>
      <c r="B36" s="393" t="s">
        <v>36</v>
      </c>
      <c r="C36" s="461"/>
      <c r="D36" s="516"/>
      <c r="E36" s="517"/>
      <c r="F36" s="518">
        <v>51</v>
      </c>
      <c r="G36" s="519"/>
      <c r="H36" s="541"/>
      <c r="I36" s="21">
        <v>51</v>
      </c>
      <c r="J36" s="526"/>
      <c r="K36" s="479"/>
      <c r="L36" s="480"/>
      <c r="M36" s="479"/>
      <c r="N36" s="484"/>
      <c r="O36" s="487"/>
      <c r="P36" s="514"/>
    </row>
    <row r="37" spans="1:18" ht="17.25" thickBot="1">
      <c r="A37" s="501"/>
      <c r="B37" s="528" t="s">
        <v>37</v>
      </c>
      <c r="C37" s="490"/>
      <c r="D37" s="529"/>
      <c r="E37" s="530"/>
      <c r="F37" s="531">
        <v>17</v>
      </c>
      <c r="G37" s="532"/>
      <c r="H37" s="542"/>
      <c r="I37" s="21">
        <v>17</v>
      </c>
      <c r="J37" s="527"/>
      <c r="K37" s="479"/>
      <c r="L37" s="480"/>
      <c r="M37" s="479"/>
      <c r="N37" s="484"/>
      <c r="O37" s="487"/>
      <c r="P37" s="514"/>
    </row>
    <row r="38" spans="1:18" ht="17.25" thickBot="1">
      <c r="A38" s="502"/>
      <c r="B38" s="496" t="s">
        <v>38</v>
      </c>
      <c r="C38" s="533"/>
      <c r="D38" s="534">
        <v>170</v>
      </c>
      <c r="E38" s="535"/>
      <c r="F38" s="172" t="s">
        <v>60</v>
      </c>
      <c r="G38" s="154">
        <f>SUM(F34:G37)</f>
        <v>170</v>
      </c>
      <c r="H38" s="155">
        <f>SUM(H34:H37)</f>
        <v>0</v>
      </c>
      <c r="I38" s="156">
        <f t="shared" ref="I38:J38" si="6">SUM(I34:I37)</f>
        <v>170</v>
      </c>
      <c r="J38" s="157">
        <f t="shared" si="6"/>
        <v>0</v>
      </c>
      <c r="K38" s="481"/>
      <c r="L38" s="482"/>
      <c r="M38" s="481"/>
      <c r="N38" s="485"/>
      <c r="O38" s="488"/>
      <c r="P38" s="515"/>
    </row>
    <row r="39" spans="1:18" ht="16.5" customHeight="1">
      <c r="A39" s="467" t="s">
        <v>76</v>
      </c>
      <c r="B39" s="468"/>
      <c r="C39" s="468"/>
      <c r="D39" s="468"/>
      <c r="E39" s="468"/>
      <c r="F39" s="468"/>
      <c r="G39" s="469"/>
      <c r="H39" s="174">
        <f>SUM(H26,H33)</f>
        <v>391</v>
      </c>
      <c r="I39" s="159">
        <f t="shared" ref="I39:J39" si="7">SUM(I26,I33)</f>
        <v>170</v>
      </c>
      <c r="J39" s="158">
        <f t="shared" si="7"/>
        <v>561</v>
      </c>
      <c r="K39" s="473">
        <f>SUM(K8:K25,K27:K30,K32)</f>
        <v>561</v>
      </c>
      <c r="L39" s="473">
        <f>SUM(L8:L25,L27:L30,L32)</f>
        <v>561</v>
      </c>
      <c r="M39" s="473">
        <f t="shared" ref="M39:N39" si="8">SUM(M8:M25,M27:M30,M32)</f>
        <v>561</v>
      </c>
      <c r="N39" s="475">
        <f t="shared" si="8"/>
        <v>561</v>
      </c>
      <c r="O39" s="454"/>
      <c r="P39" s="456"/>
    </row>
    <row r="40" spans="1:18" ht="16.5">
      <c r="A40" s="470"/>
      <c r="B40" s="471"/>
      <c r="C40" s="471"/>
      <c r="D40" s="471"/>
      <c r="E40" s="471"/>
      <c r="F40" s="471"/>
      <c r="G40" s="472"/>
      <c r="H40" s="458">
        <f>SUM(H39:I39)</f>
        <v>561</v>
      </c>
      <c r="I40" s="459"/>
      <c r="J40" s="246">
        <f>SUM(J39:J39)</f>
        <v>561</v>
      </c>
      <c r="K40" s="474"/>
      <c r="L40" s="474"/>
      <c r="M40" s="474"/>
      <c r="N40" s="476"/>
      <c r="O40" s="455"/>
      <c r="P40" s="457"/>
    </row>
    <row r="41" spans="1:18" ht="16.5">
      <c r="A41" s="296" t="s">
        <v>29</v>
      </c>
      <c r="B41" s="460"/>
      <c r="C41" s="460"/>
      <c r="D41" s="460"/>
      <c r="E41" s="460"/>
      <c r="F41" s="460"/>
      <c r="G41" s="461"/>
      <c r="H41" s="462">
        <f>SUM(H39:J39)</f>
        <v>1122</v>
      </c>
      <c r="I41" s="463"/>
      <c r="J41" s="464"/>
      <c r="K41" s="465">
        <f>SUM(K39,L39)</f>
        <v>1122</v>
      </c>
      <c r="L41" s="459"/>
      <c r="M41" s="465">
        <f>SUM(M39,N39)</f>
        <v>1122</v>
      </c>
      <c r="N41" s="466"/>
      <c r="O41" s="186"/>
      <c r="P41" s="253">
        <f>SUM(H41:N41)-3366</f>
        <v>0</v>
      </c>
    </row>
    <row r="42" spans="1:18" ht="20.25" customHeight="1" thickBot="1">
      <c r="A42" s="297" t="s">
        <v>31</v>
      </c>
      <c r="B42" s="489"/>
      <c r="C42" s="489"/>
      <c r="D42" s="489"/>
      <c r="E42" s="489"/>
      <c r="F42" s="489"/>
      <c r="G42" s="490"/>
      <c r="H42" s="175">
        <v>8</v>
      </c>
      <c r="I42" s="152"/>
      <c r="J42" s="151">
        <v>8</v>
      </c>
      <c r="K42" s="151">
        <v>8</v>
      </c>
      <c r="L42" s="151">
        <v>8</v>
      </c>
      <c r="M42" s="151">
        <v>8</v>
      </c>
      <c r="N42" s="179">
        <v>8</v>
      </c>
      <c r="O42" s="254"/>
      <c r="P42" s="153"/>
    </row>
    <row r="43" spans="1:18" ht="56.25" customHeight="1" thickBot="1">
      <c r="A43" s="510" t="s">
        <v>286</v>
      </c>
      <c r="B43" s="511"/>
      <c r="C43" s="511"/>
      <c r="D43" s="511"/>
      <c r="E43" s="512"/>
      <c r="F43" s="491" t="s">
        <v>313</v>
      </c>
      <c r="G43" s="492"/>
      <c r="H43" s="492"/>
      <c r="I43" s="493"/>
      <c r="J43" s="494" t="s">
        <v>311</v>
      </c>
      <c r="K43" s="492"/>
      <c r="L43" s="493"/>
      <c r="M43" s="494" t="s">
        <v>310</v>
      </c>
      <c r="N43" s="492"/>
      <c r="O43" s="492"/>
      <c r="P43" s="495"/>
    </row>
    <row r="44" spans="1:18" ht="135" customHeight="1" thickBot="1">
      <c r="A44" s="451" t="s">
        <v>301</v>
      </c>
      <c r="B44" s="452"/>
      <c r="C44" s="452"/>
      <c r="D44" s="452"/>
      <c r="E44" s="452"/>
      <c r="F44" s="452"/>
      <c r="G44" s="452"/>
      <c r="H44" s="452"/>
      <c r="I44" s="452"/>
      <c r="J44" s="452"/>
      <c r="K44" s="452"/>
      <c r="L44" s="452"/>
      <c r="M44" s="452"/>
      <c r="N44" s="452"/>
      <c r="O44" s="452"/>
      <c r="P44" s="453"/>
    </row>
  </sheetData>
  <mergeCells count="135">
    <mergeCell ref="A1:P1"/>
    <mergeCell ref="A5:C7"/>
    <mergeCell ref="D5:E7"/>
    <mergeCell ref="F5:G7"/>
    <mergeCell ref="H5:J5"/>
    <mergeCell ref="K5:L5"/>
    <mergeCell ref="M5:N5"/>
    <mergeCell ref="O5:O7"/>
    <mergeCell ref="P5:P7"/>
    <mergeCell ref="L2:N2"/>
    <mergeCell ref="O2:P2"/>
    <mergeCell ref="E3:F3"/>
    <mergeCell ref="G3:H3"/>
    <mergeCell ref="I3:J3"/>
    <mergeCell ref="C3:D3"/>
    <mergeCell ref="H6:I6"/>
    <mergeCell ref="P9:P11"/>
    <mergeCell ref="B12:C12"/>
    <mergeCell ref="D12:E12"/>
    <mergeCell ref="F12:G12"/>
    <mergeCell ref="B13:B15"/>
    <mergeCell ref="D13:D15"/>
    <mergeCell ref="F13:F15"/>
    <mergeCell ref="P13:P15"/>
    <mergeCell ref="D16:E16"/>
    <mergeCell ref="F16:G16"/>
    <mergeCell ref="P17:P18"/>
    <mergeCell ref="B17:B18"/>
    <mergeCell ref="D17:D18"/>
    <mergeCell ref="F17:F18"/>
    <mergeCell ref="F20:F25"/>
    <mergeCell ref="G20:G21"/>
    <mergeCell ref="C24:C25"/>
    <mergeCell ref="O24:O25"/>
    <mergeCell ref="P20:P25"/>
    <mergeCell ref="C22:C23"/>
    <mergeCell ref="E22:E23"/>
    <mergeCell ref="G22:G23"/>
    <mergeCell ref="H22:H23"/>
    <mergeCell ref="N22:N23"/>
    <mergeCell ref="O22:O23"/>
    <mergeCell ref="N20:N21"/>
    <mergeCell ref="O20:O21"/>
    <mergeCell ref="M22:M23"/>
    <mergeCell ref="M20:M21"/>
    <mergeCell ref="K20:K21"/>
    <mergeCell ref="L20:L21"/>
    <mergeCell ref="K22:K23"/>
    <mergeCell ref="L22:L23"/>
    <mergeCell ref="I22:I23"/>
    <mergeCell ref="B19:C19"/>
    <mergeCell ref="D19:E19"/>
    <mergeCell ref="F19:G19"/>
    <mergeCell ref="H20:H21"/>
    <mergeCell ref="I20:I21"/>
    <mergeCell ref="J20:J21"/>
    <mergeCell ref="C20:C21"/>
    <mergeCell ref="D20:D25"/>
    <mergeCell ref="E20:E21"/>
    <mergeCell ref="E24:E25"/>
    <mergeCell ref="G24:G25"/>
    <mergeCell ref="H24:H25"/>
    <mergeCell ref="I24:I25"/>
    <mergeCell ref="J24:J25"/>
    <mergeCell ref="A8:A19"/>
    <mergeCell ref="B8:C8"/>
    <mergeCell ref="D8:E8"/>
    <mergeCell ref="F8:G8"/>
    <mergeCell ref="B9:B11"/>
    <mergeCell ref="D9:D11"/>
    <mergeCell ref="F9:F11"/>
    <mergeCell ref="B16:C16"/>
    <mergeCell ref="P27:P33"/>
    <mergeCell ref="B28:C28"/>
    <mergeCell ref="B29:C29"/>
    <mergeCell ref="B30:C30"/>
    <mergeCell ref="B31:C31"/>
    <mergeCell ref="D31:E31"/>
    <mergeCell ref="K24:K25"/>
    <mergeCell ref="L24:L25"/>
    <mergeCell ref="M24:M25"/>
    <mergeCell ref="F31:G31"/>
    <mergeCell ref="B32:C32"/>
    <mergeCell ref="D32:E32"/>
    <mergeCell ref="F32:G32"/>
    <mergeCell ref="N24:N25"/>
    <mergeCell ref="A26:C26"/>
    <mergeCell ref="D26:E26"/>
    <mergeCell ref="A20:A25"/>
    <mergeCell ref="J22:J23"/>
    <mergeCell ref="J34:J37"/>
    <mergeCell ref="B37:C37"/>
    <mergeCell ref="D37:E37"/>
    <mergeCell ref="F37:G37"/>
    <mergeCell ref="B38:C38"/>
    <mergeCell ref="D38:E38"/>
    <mergeCell ref="D34:E34"/>
    <mergeCell ref="F34:G34"/>
    <mergeCell ref="H34:H37"/>
    <mergeCell ref="K34:L38"/>
    <mergeCell ref="M34:N38"/>
    <mergeCell ref="O34:O38"/>
    <mergeCell ref="A42:G42"/>
    <mergeCell ref="F43:I43"/>
    <mergeCell ref="J43:L43"/>
    <mergeCell ref="M43:P43"/>
    <mergeCell ref="B33:C33"/>
    <mergeCell ref="D33:E33"/>
    <mergeCell ref="A27:A33"/>
    <mergeCell ref="B27:C27"/>
    <mergeCell ref="D27:D30"/>
    <mergeCell ref="F27:F30"/>
    <mergeCell ref="A43:E43"/>
    <mergeCell ref="P34:P38"/>
    <mergeCell ref="B35:C35"/>
    <mergeCell ref="D35:E35"/>
    <mergeCell ref="F35:G35"/>
    <mergeCell ref="B36:C36"/>
    <mergeCell ref="D36:E36"/>
    <mergeCell ref="F36:G36"/>
    <mergeCell ref="A34:A38"/>
    <mergeCell ref="B34:C34"/>
    <mergeCell ref="A44:P44"/>
    <mergeCell ref="O39:O40"/>
    <mergeCell ref="P39:P40"/>
    <mergeCell ref="H40:I40"/>
    <mergeCell ref="A41:G41"/>
    <mergeCell ref="H41:J41"/>
    <mergeCell ref="K41:L41"/>
    <mergeCell ref="M41:N41"/>
    <mergeCell ref="A39:G40"/>
    <mergeCell ref="K39:K40"/>
    <mergeCell ref="L39:L40"/>
    <mergeCell ref="M39:M40"/>
    <mergeCell ref="N39:N40"/>
  </mergeCells>
  <phoneticPr fontId="5" type="noConversion"/>
  <conditionalFormatting sqref="H42:O42">
    <cfRule type="cellIs" dxfId="3" priority="2" stopIfTrue="1" operator="greaterThan">
      <formula>8</formula>
    </cfRule>
  </conditionalFormatting>
  <conditionalFormatting sqref="F34:F37">
    <cfRule type="cellIs" dxfId="2" priority="1" operator="lessThan">
      <formula>221</formula>
    </cfRule>
  </conditionalFormatting>
  <printOptions horizontalCentered="1"/>
  <pageMargins left="0.25" right="0.25" top="0.75" bottom="0.75" header="0.3" footer="0.3"/>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27"/>
    <pageSetUpPr fitToPage="1"/>
  </sheetPr>
  <dimension ref="A1:R44"/>
  <sheetViews>
    <sheetView zoomScale="115" zoomScaleNormal="115" workbookViewId="0">
      <pane xSplit="3" ySplit="7" topLeftCell="D8" activePane="bottomRight" state="frozen"/>
      <selection activeCell="A42" sqref="A42:X42"/>
      <selection pane="topRight" activeCell="A42" sqref="A42:X42"/>
      <selection pane="bottomLeft" activeCell="A42" sqref="A42:X42"/>
      <selection pane="bottomRight" activeCell="S9" sqref="S9"/>
    </sheetView>
    <sheetView topLeftCell="A22" workbookViewId="1">
      <selection activeCell="J43" sqref="J43:M43"/>
    </sheetView>
  </sheetViews>
  <sheetFormatPr defaultRowHeight="13.5"/>
  <cols>
    <col min="1" max="1" width="6" customWidth="1"/>
    <col min="3" max="3" width="5.875" customWidth="1"/>
    <col min="4" max="4" width="4.875" customWidth="1"/>
    <col min="5" max="5" width="4.625" customWidth="1"/>
    <col min="6" max="17" width="5.625" customWidth="1"/>
  </cols>
  <sheetData>
    <row r="1" spans="1:17" ht="26.25">
      <c r="A1" s="388" t="s">
        <v>289</v>
      </c>
      <c r="B1" s="388"/>
      <c r="C1" s="388"/>
      <c r="D1" s="388"/>
      <c r="E1" s="388"/>
      <c r="F1" s="388"/>
      <c r="G1" s="388"/>
      <c r="H1" s="388"/>
      <c r="I1" s="388"/>
      <c r="J1" s="388"/>
      <c r="K1" s="388"/>
      <c r="L1" s="388"/>
      <c r="M1" s="388"/>
      <c r="N1" s="388"/>
      <c r="O1" s="388"/>
      <c r="P1" s="388"/>
      <c r="Q1" s="388"/>
    </row>
    <row r="2" spans="1:17" ht="16.5">
      <c r="A2" s="59"/>
      <c r="B2" s="59"/>
      <c r="C2" s="63"/>
      <c r="D2" s="63"/>
      <c r="E2" s="63"/>
      <c r="F2" s="63"/>
      <c r="G2" s="63"/>
      <c r="H2" s="63"/>
      <c r="I2" s="64" t="s">
        <v>85</v>
      </c>
      <c r="J2" s="647" t="str">
        <f>'2024입학생편성표(1학년)'!J2:J2</f>
        <v>서중12</v>
      </c>
      <c r="K2" s="649"/>
      <c r="L2" s="65"/>
      <c r="M2" s="647" t="str">
        <f>'2024입학생편성표(1학년)'!L2</f>
        <v>광산중</v>
      </c>
      <c r="N2" s="648"/>
      <c r="O2" s="649"/>
      <c r="P2" s="436" t="s">
        <v>284</v>
      </c>
      <c r="Q2" s="437"/>
    </row>
    <row r="3" spans="1:17" ht="17.25" customHeight="1">
      <c r="A3" s="59"/>
      <c r="B3" s="59"/>
      <c r="C3" s="415" t="str">
        <f>LEFT(A1,4)</f>
        <v>2022</v>
      </c>
      <c r="D3" s="416"/>
      <c r="E3" s="650" t="s">
        <v>88</v>
      </c>
      <c r="F3" s="651"/>
      <c r="G3" s="652" t="s">
        <v>89</v>
      </c>
      <c r="H3" s="652"/>
      <c r="I3" s="652" t="s">
        <v>90</v>
      </c>
      <c r="J3" s="653"/>
      <c r="K3" s="62">
        <v>4</v>
      </c>
      <c r="L3" s="59" t="s">
        <v>91</v>
      </c>
      <c r="M3" s="58"/>
      <c r="N3" s="58"/>
      <c r="O3" s="58"/>
      <c r="P3" s="58"/>
      <c r="Q3" s="58"/>
    </row>
    <row r="4" spans="1:17" ht="7.5" customHeight="1" thickBot="1">
      <c r="A4" s="58"/>
      <c r="B4" s="58"/>
      <c r="C4" s="58"/>
      <c r="D4" s="58"/>
      <c r="E4" s="58"/>
      <c r="F4" s="58"/>
      <c r="G4" s="58"/>
      <c r="H4" s="58"/>
      <c r="I4" s="58"/>
      <c r="J4" s="58"/>
      <c r="K4" s="58"/>
      <c r="L4" s="58"/>
      <c r="M4" s="58"/>
      <c r="N4" s="58"/>
      <c r="O4" s="58"/>
      <c r="P4" s="58"/>
      <c r="Q4" s="58"/>
    </row>
    <row r="5" spans="1:17" ht="20.100000000000001" customHeight="1">
      <c r="A5" s="389" t="s">
        <v>19</v>
      </c>
      <c r="B5" s="390"/>
      <c r="C5" s="391"/>
      <c r="D5" s="397" t="s">
        <v>20</v>
      </c>
      <c r="E5" s="398"/>
      <c r="F5" s="403" t="s">
        <v>72</v>
      </c>
      <c r="G5" s="404"/>
      <c r="H5" s="413" t="s">
        <v>25</v>
      </c>
      <c r="I5" s="410"/>
      <c r="J5" s="410"/>
      <c r="K5" s="667"/>
      <c r="L5" s="411" t="s">
        <v>26</v>
      </c>
      <c r="M5" s="412"/>
      <c r="N5" s="413" t="s">
        <v>27</v>
      </c>
      <c r="O5" s="668"/>
      <c r="P5" s="660" t="s">
        <v>73</v>
      </c>
      <c r="Q5" s="663" t="s">
        <v>30</v>
      </c>
    </row>
    <row r="6" spans="1:17" ht="20.100000000000001" customHeight="1">
      <c r="A6" s="295"/>
      <c r="B6" s="392"/>
      <c r="C6" s="393"/>
      <c r="D6" s="399"/>
      <c r="E6" s="400"/>
      <c r="F6" s="405"/>
      <c r="G6" s="406"/>
      <c r="H6" s="654" t="s">
        <v>21</v>
      </c>
      <c r="I6" s="433"/>
      <c r="J6" s="392" t="s">
        <v>22</v>
      </c>
      <c r="K6" s="666"/>
      <c r="L6" s="10" t="s">
        <v>21</v>
      </c>
      <c r="M6" s="11" t="s">
        <v>22</v>
      </c>
      <c r="N6" s="9" t="s">
        <v>21</v>
      </c>
      <c r="O6" s="22" t="s">
        <v>22</v>
      </c>
      <c r="P6" s="661"/>
      <c r="Q6" s="664"/>
    </row>
    <row r="7" spans="1:17" ht="20.100000000000001" customHeight="1" thickBot="1">
      <c r="A7" s="655"/>
      <c r="B7" s="656"/>
      <c r="C7" s="657"/>
      <c r="D7" s="658"/>
      <c r="E7" s="659"/>
      <c r="F7" s="669"/>
      <c r="G7" s="670"/>
      <c r="H7" s="163" t="s">
        <v>49</v>
      </c>
      <c r="I7" s="105" t="s">
        <v>50</v>
      </c>
      <c r="J7" s="161" t="s">
        <v>49</v>
      </c>
      <c r="K7" s="106" t="s">
        <v>50</v>
      </c>
      <c r="L7" s="160" t="s">
        <v>49</v>
      </c>
      <c r="M7" s="162" t="s">
        <v>49</v>
      </c>
      <c r="N7" s="163" t="s">
        <v>49</v>
      </c>
      <c r="O7" s="164" t="s">
        <v>49</v>
      </c>
      <c r="P7" s="662"/>
      <c r="Q7" s="665"/>
    </row>
    <row r="8" spans="1:17" ht="16.5">
      <c r="A8" s="397" t="s">
        <v>7</v>
      </c>
      <c r="B8" s="377" t="s">
        <v>8</v>
      </c>
      <c r="C8" s="378"/>
      <c r="D8" s="546">
        <v>442</v>
      </c>
      <c r="E8" s="547"/>
      <c r="F8" s="548">
        <f>SUM(H8,J8,L8:O8)</f>
        <v>391</v>
      </c>
      <c r="G8" s="549"/>
      <c r="H8" s="169">
        <v>68</v>
      </c>
      <c r="I8" s="166"/>
      <c r="J8" s="165">
        <v>51</v>
      </c>
      <c r="K8" s="166">
        <v>17</v>
      </c>
      <c r="L8" s="165">
        <v>68</v>
      </c>
      <c r="M8" s="165">
        <v>68</v>
      </c>
      <c r="N8" s="165">
        <v>68</v>
      </c>
      <c r="O8" s="176">
        <v>68</v>
      </c>
      <c r="P8" s="180">
        <f>SUM(I8,K8)</f>
        <v>17</v>
      </c>
      <c r="Q8" s="167">
        <f>SUM(H8:O8)-D8</f>
        <v>-34</v>
      </c>
    </row>
    <row r="9" spans="1:17" ht="16.5">
      <c r="A9" s="399"/>
      <c r="B9" s="379" t="s">
        <v>57</v>
      </c>
      <c r="C9" s="27" t="s">
        <v>9</v>
      </c>
      <c r="D9" s="553">
        <v>510</v>
      </c>
      <c r="E9" s="170">
        <v>170</v>
      </c>
      <c r="F9" s="556">
        <v>459</v>
      </c>
      <c r="G9" s="249">
        <f>SUM(H9,J9,L9:O9)</f>
        <v>153</v>
      </c>
      <c r="H9" s="258">
        <v>51</v>
      </c>
      <c r="I9" s="261"/>
      <c r="J9" s="260">
        <v>34</v>
      </c>
      <c r="K9" s="261">
        <v>17</v>
      </c>
      <c r="L9" s="260"/>
      <c r="M9" s="260"/>
      <c r="N9" s="260">
        <v>34</v>
      </c>
      <c r="O9" s="259">
        <v>34</v>
      </c>
      <c r="P9" s="257">
        <f>SUM(I9,K9)</f>
        <v>17</v>
      </c>
      <c r="Q9" s="282">
        <f>SUM(H9:O11)-D9</f>
        <v>-34</v>
      </c>
    </row>
    <row r="10" spans="1:17" ht="16.5">
      <c r="A10" s="399"/>
      <c r="B10" s="380"/>
      <c r="C10" s="27" t="s">
        <v>10</v>
      </c>
      <c r="D10" s="554"/>
      <c r="E10" s="170">
        <v>170</v>
      </c>
      <c r="F10" s="557"/>
      <c r="G10" s="249">
        <f t="shared" ref="G10:G17" si="0">SUM(H10,J10,L10:O10)</f>
        <v>170</v>
      </c>
      <c r="H10" s="258"/>
      <c r="I10" s="261"/>
      <c r="J10" s="260"/>
      <c r="K10" s="261"/>
      <c r="L10" s="260">
        <v>51</v>
      </c>
      <c r="M10" s="260">
        <v>51</v>
      </c>
      <c r="N10" s="260">
        <v>34</v>
      </c>
      <c r="O10" s="259">
        <v>34</v>
      </c>
      <c r="P10" s="257">
        <f t="shared" ref="P10:P12" si="1">SUM(I10,K10)</f>
        <v>0</v>
      </c>
      <c r="Q10" s="671"/>
    </row>
    <row r="11" spans="1:17" ht="16.5">
      <c r="A11" s="399"/>
      <c r="B11" s="380"/>
      <c r="C11" s="27" t="s">
        <v>11</v>
      </c>
      <c r="D11" s="555"/>
      <c r="E11" s="170">
        <v>170</v>
      </c>
      <c r="F11" s="558"/>
      <c r="G11" s="249">
        <v>136</v>
      </c>
      <c r="H11" s="258">
        <v>34</v>
      </c>
      <c r="I11" s="261"/>
      <c r="J11" s="260">
        <v>34</v>
      </c>
      <c r="K11" s="261"/>
      <c r="L11" s="260">
        <v>34</v>
      </c>
      <c r="M11" s="260">
        <v>34</v>
      </c>
      <c r="N11" s="260"/>
      <c r="O11" s="259"/>
      <c r="P11" s="257">
        <f t="shared" si="1"/>
        <v>0</v>
      </c>
      <c r="Q11" s="671"/>
    </row>
    <row r="12" spans="1:17" ht="16.5" customHeight="1">
      <c r="A12" s="399"/>
      <c r="B12" s="386" t="s">
        <v>12</v>
      </c>
      <c r="C12" s="387"/>
      <c r="D12" s="581">
        <v>374</v>
      </c>
      <c r="E12" s="582"/>
      <c r="F12" s="583">
        <v>340</v>
      </c>
      <c r="G12" s="584"/>
      <c r="H12" s="258">
        <v>51</v>
      </c>
      <c r="I12" s="261">
        <v>17</v>
      </c>
      <c r="J12" s="260">
        <v>51</v>
      </c>
      <c r="K12" s="261">
        <v>17</v>
      </c>
      <c r="L12" s="260">
        <v>68</v>
      </c>
      <c r="M12" s="260">
        <v>68</v>
      </c>
      <c r="N12" s="260">
        <v>51</v>
      </c>
      <c r="O12" s="259">
        <v>51</v>
      </c>
      <c r="P12" s="257">
        <f t="shared" si="1"/>
        <v>34</v>
      </c>
      <c r="Q12" s="142">
        <f>SUM(H12:O12)-D12</f>
        <v>0</v>
      </c>
    </row>
    <row r="13" spans="1:17" ht="16.5">
      <c r="A13" s="399"/>
      <c r="B13" s="379" t="s">
        <v>74</v>
      </c>
      <c r="C13" s="28" t="s">
        <v>13</v>
      </c>
      <c r="D13" s="553">
        <v>680</v>
      </c>
      <c r="E13" s="170">
        <v>374</v>
      </c>
      <c r="F13" s="556">
        <f>SUM(G13:G15)</f>
        <v>646</v>
      </c>
      <c r="G13" s="249">
        <f t="shared" si="0"/>
        <v>357</v>
      </c>
      <c r="H13" s="258">
        <v>51</v>
      </c>
      <c r="I13" s="261"/>
      <c r="J13" s="260">
        <v>34</v>
      </c>
      <c r="K13" s="261">
        <v>17</v>
      </c>
      <c r="L13" s="260">
        <v>68</v>
      </c>
      <c r="M13" s="260">
        <v>68</v>
      </c>
      <c r="N13" s="260">
        <v>68</v>
      </c>
      <c r="O13" s="259">
        <v>68</v>
      </c>
      <c r="P13" s="257">
        <f t="shared" ref="P13:P24" si="2">SUM(I13,K13)</f>
        <v>17</v>
      </c>
      <c r="Q13" s="282">
        <f>SUM(H13:O15)-D13</f>
        <v>0</v>
      </c>
    </row>
    <row r="14" spans="1:17" ht="16.5">
      <c r="A14" s="399"/>
      <c r="B14" s="380"/>
      <c r="C14" s="28" t="s">
        <v>44</v>
      </c>
      <c r="D14" s="554"/>
      <c r="E14" s="170">
        <v>272</v>
      </c>
      <c r="F14" s="557"/>
      <c r="G14" s="249">
        <f t="shared" si="0"/>
        <v>255</v>
      </c>
      <c r="H14" s="258">
        <v>34</v>
      </c>
      <c r="I14" s="261"/>
      <c r="J14" s="260">
        <v>17</v>
      </c>
      <c r="K14" s="261">
        <v>17</v>
      </c>
      <c r="L14" s="260">
        <v>51</v>
      </c>
      <c r="M14" s="260">
        <v>51</v>
      </c>
      <c r="N14" s="260">
        <v>51</v>
      </c>
      <c r="O14" s="259">
        <v>51</v>
      </c>
      <c r="P14" s="257">
        <f t="shared" si="2"/>
        <v>17</v>
      </c>
      <c r="Q14" s="671"/>
    </row>
    <row r="15" spans="1:17" ht="16.5">
      <c r="A15" s="399"/>
      <c r="B15" s="380"/>
      <c r="C15" s="28" t="s">
        <v>45</v>
      </c>
      <c r="D15" s="555"/>
      <c r="E15" s="170">
        <v>34</v>
      </c>
      <c r="F15" s="558"/>
      <c r="G15" s="249">
        <f t="shared" si="0"/>
        <v>34</v>
      </c>
      <c r="H15" s="258"/>
      <c r="I15" s="261"/>
      <c r="J15" s="260"/>
      <c r="K15" s="261"/>
      <c r="L15" s="260">
        <v>17</v>
      </c>
      <c r="M15" s="260">
        <v>17</v>
      </c>
      <c r="N15" s="260"/>
      <c r="O15" s="259"/>
      <c r="P15" s="257">
        <f t="shared" si="2"/>
        <v>0</v>
      </c>
      <c r="Q15" s="671"/>
    </row>
    <row r="16" spans="1:17" ht="16.5">
      <c r="A16" s="399"/>
      <c r="B16" s="304" t="s">
        <v>14</v>
      </c>
      <c r="C16" s="305"/>
      <c r="D16" s="581">
        <v>272</v>
      </c>
      <c r="E16" s="582"/>
      <c r="F16" s="583">
        <v>306</v>
      </c>
      <c r="G16" s="584"/>
      <c r="H16" s="258">
        <v>51</v>
      </c>
      <c r="I16" s="261"/>
      <c r="J16" s="260">
        <v>51</v>
      </c>
      <c r="K16" s="261"/>
      <c r="L16" s="260">
        <v>51</v>
      </c>
      <c r="M16" s="260">
        <v>51</v>
      </c>
      <c r="N16" s="260">
        <v>51</v>
      </c>
      <c r="O16" s="259">
        <v>51</v>
      </c>
      <c r="P16" s="257"/>
      <c r="Q16" s="142">
        <f>SUM(H16:O16)-D16</f>
        <v>34</v>
      </c>
    </row>
    <row r="17" spans="1:18" ht="16.5">
      <c r="A17" s="399"/>
      <c r="B17" s="304" t="s">
        <v>32</v>
      </c>
      <c r="C17" s="57" t="s">
        <v>15</v>
      </c>
      <c r="D17" s="553">
        <v>272</v>
      </c>
      <c r="E17" s="170">
        <v>136</v>
      </c>
      <c r="F17" s="556">
        <v>238</v>
      </c>
      <c r="G17" s="249">
        <f t="shared" si="0"/>
        <v>119</v>
      </c>
      <c r="H17" s="258">
        <v>34</v>
      </c>
      <c r="I17" s="261"/>
      <c r="J17" s="260">
        <v>17</v>
      </c>
      <c r="K17" s="261">
        <v>17</v>
      </c>
      <c r="L17" s="260">
        <v>34</v>
      </c>
      <c r="M17" s="260">
        <v>34</v>
      </c>
      <c r="N17" s="260"/>
      <c r="O17" s="259"/>
      <c r="P17" s="257">
        <f t="shared" si="2"/>
        <v>17</v>
      </c>
      <c r="Q17" s="282">
        <f>SUM(H17:O17,H18:O18)-D17</f>
        <v>0</v>
      </c>
    </row>
    <row r="18" spans="1:18" ht="16.5">
      <c r="A18" s="399"/>
      <c r="B18" s="304"/>
      <c r="C18" s="57" t="s">
        <v>16</v>
      </c>
      <c r="D18" s="555"/>
      <c r="E18" s="170">
        <v>136</v>
      </c>
      <c r="F18" s="558"/>
      <c r="G18" s="249">
        <v>119</v>
      </c>
      <c r="H18" s="258">
        <v>34</v>
      </c>
      <c r="I18" s="261"/>
      <c r="J18" s="260">
        <v>17</v>
      </c>
      <c r="K18" s="261">
        <v>17</v>
      </c>
      <c r="L18" s="260"/>
      <c r="M18" s="260"/>
      <c r="N18" s="260">
        <v>34</v>
      </c>
      <c r="O18" s="259">
        <v>34</v>
      </c>
      <c r="P18" s="257">
        <f t="shared" si="2"/>
        <v>17</v>
      </c>
      <c r="Q18" s="671"/>
    </row>
    <row r="19" spans="1:18" ht="16.5">
      <c r="A19" s="399"/>
      <c r="B19" s="304" t="s">
        <v>17</v>
      </c>
      <c r="C19" s="305"/>
      <c r="D19" s="581">
        <v>340</v>
      </c>
      <c r="E19" s="582"/>
      <c r="F19" s="583">
        <v>340</v>
      </c>
      <c r="G19" s="584"/>
      <c r="H19" s="258">
        <v>51</v>
      </c>
      <c r="I19" s="261">
        <v>17</v>
      </c>
      <c r="J19" s="260">
        <v>51</v>
      </c>
      <c r="K19" s="261">
        <v>17</v>
      </c>
      <c r="L19" s="260">
        <v>68</v>
      </c>
      <c r="M19" s="260">
        <v>68</v>
      </c>
      <c r="N19" s="260">
        <v>51</v>
      </c>
      <c r="O19" s="259">
        <v>51</v>
      </c>
      <c r="P19" s="257">
        <f t="shared" si="2"/>
        <v>34</v>
      </c>
      <c r="Q19" s="142">
        <f>SUM(H19:O19)-D19</f>
        <v>34</v>
      </c>
    </row>
    <row r="20" spans="1:18" ht="13.5" customHeight="1">
      <c r="A20" s="399" t="s">
        <v>33</v>
      </c>
      <c r="B20" s="112" t="s">
        <v>54</v>
      </c>
      <c r="C20" s="373" t="s">
        <v>78</v>
      </c>
      <c r="D20" s="591">
        <v>170</v>
      </c>
      <c r="E20" s="594"/>
      <c r="F20" s="556">
        <f>SUM(G20,G22,G24)</f>
        <v>136</v>
      </c>
      <c r="G20" s="598">
        <f>SUM(H20:H21,J20:J21,L20:O21)</f>
        <v>102</v>
      </c>
      <c r="H20" s="585"/>
      <c r="I20" s="587"/>
      <c r="J20" s="523"/>
      <c r="K20" s="587"/>
      <c r="L20" s="523"/>
      <c r="M20" s="523"/>
      <c r="N20" s="523">
        <v>51</v>
      </c>
      <c r="O20" s="574">
        <v>51</v>
      </c>
      <c r="P20" s="609">
        <f t="shared" si="2"/>
        <v>0</v>
      </c>
      <c r="Q20" s="284">
        <f>SUM(H20:O21,H22:O23,H24:O25)-D20</f>
        <v>-34</v>
      </c>
    </row>
    <row r="21" spans="1:18" ht="13.5" customHeight="1">
      <c r="A21" s="399"/>
      <c r="B21" s="112" t="s">
        <v>56</v>
      </c>
      <c r="C21" s="373"/>
      <c r="D21" s="592"/>
      <c r="E21" s="595"/>
      <c r="F21" s="557"/>
      <c r="G21" s="607"/>
      <c r="H21" s="586"/>
      <c r="I21" s="588"/>
      <c r="J21" s="524"/>
      <c r="K21" s="588"/>
      <c r="L21" s="524"/>
      <c r="M21" s="524"/>
      <c r="N21" s="524"/>
      <c r="O21" s="615"/>
      <c r="P21" s="616"/>
      <c r="Q21" s="673"/>
    </row>
    <row r="22" spans="1:18" ht="13.5" customHeight="1">
      <c r="A22" s="399"/>
      <c r="B22" s="113" t="s">
        <v>55</v>
      </c>
      <c r="C22" s="450" t="s">
        <v>78</v>
      </c>
      <c r="D22" s="592"/>
      <c r="E22" s="594"/>
      <c r="F22" s="557"/>
      <c r="G22" s="598">
        <f>SUM(H22:H23,J22:J23,L22:O23)</f>
        <v>34</v>
      </c>
      <c r="H22" s="585"/>
      <c r="I22" s="587"/>
      <c r="J22" s="523"/>
      <c r="K22" s="587"/>
      <c r="L22" s="523"/>
      <c r="M22" s="523"/>
      <c r="N22" s="523">
        <v>17</v>
      </c>
      <c r="O22" s="574">
        <v>17</v>
      </c>
      <c r="P22" s="609">
        <f t="shared" si="2"/>
        <v>0</v>
      </c>
      <c r="Q22" s="673"/>
    </row>
    <row r="23" spans="1:18" ht="13.5" customHeight="1">
      <c r="A23" s="399"/>
      <c r="B23" s="114" t="s">
        <v>79</v>
      </c>
      <c r="C23" s="450"/>
      <c r="D23" s="592"/>
      <c r="E23" s="595"/>
      <c r="F23" s="557"/>
      <c r="G23" s="607"/>
      <c r="H23" s="586"/>
      <c r="I23" s="588"/>
      <c r="J23" s="524"/>
      <c r="K23" s="588"/>
      <c r="L23" s="524"/>
      <c r="M23" s="524"/>
      <c r="N23" s="524"/>
      <c r="O23" s="615"/>
      <c r="P23" s="616"/>
      <c r="Q23" s="673"/>
    </row>
    <row r="24" spans="1:18" ht="13.5" customHeight="1">
      <c r="A24" s="399"/>
      <c r="B24" s="114"/>
      <c r="C24" s="373"/>
      <c r="D24" s="592"/>
      <c r="E24" s="596"/>
      <c r="F24" s="557"/>
      <c r="G24" s="598">
        <f>SUM(H24:H25,J24:J25,L24:O25)</f>
        <v>0</v>
      </c>
      <c r="H24" s="585"/>
      <c r="I24" s="587"/>
      <c r="J24" s="523"/>
      <c r="K24" s="587"/>
      <c r="L24" s="523"/>
      <c r="M24" s="523"/>
      <c r="N24" s="523"/>
      <c r="O24" s="574"/>
      <c r="P24" s="609">
        <f t="shared" si="2"/>
        <v>0</v>
      </c>
      <c r="Q24" s="673"/>
    </row>
    <row r="25" spans="1:18" ht="17.25" customHeight="1" thickBot="1">
      <c r="A25" s="672"/>
      <c r="B25" s="168"/>
      <c r="C25" s="685"/>
      <c r="D25" s="593"/>
      <c r="E25" s="597"/>
      <c r="F25" s="606"/>
      <c r="G25" s="599"/>
      <c r="H25" s="600"/>
      <c r="I25" s="601"/>
      <c r="J25" s="565"/>
      <c r="K25" s="601"/>
      <c r="L25" s="565"/>
      <c r="M25" s="565"/>
      <c r="N25" s="565"/>
      <c r="O25" s="575"/>
      <c r="P25" s="610"/>
      <c r="Q25" s="674"/>
    </row>
    <row r="26" spans="1:18" ht="26.25" customHeight="1" thickBot="1">
      <c r="A26" s="289" t="s">
        <v>68</v>
      </c>
      <c r="B26" s="290"/>
      <c r="C26" s="290"/>
      <c r="D26" s="686">
        <f>SUM(D8,D9,D12,D13,D16)+D17+D19+D20</f>
        <v>3060</v>
      </c>
      <c r="E26" s="686"/>
      <c r="F26" s="116" t="s">
        <v>58</v>
      </c>
      <c r="G26" s="138">
        <f>SUM(H8:H25,J8:J25,L8:O25)</f>
        <v>2856</v>
      </c>
      <c r="H26" s="197">
        <f>SUM(H8:H25)</f>
        <v>459</v>
      </c>
      <c r="I26" s="146">
        <f t="shared" ref="I26:O26" si="3">SUM(I8:I25)</f>
        <v>34</v>
      </c>
      <c r="J26" s="145">
        <f t="shared" si="3"/>
        <v>357</v>
      </c>
      <c r="K26" s="146">
        <f t="shared" si="3"/>
        <v>136</v>
      </c>
      <c r="L26" s="145">
        <f t="shared" si="3"/>
        <v>510</v>
      </c>
      <c r="M26" s="145">
        <f t="shared" si="3"/>
        <v>510</v>
      </c>
      <c r="N26" s="145">
        <f t="shared" si="3"/>
        <v>510</v>
      </c>
      <c r="O26" s="177">
        <f t="shared" si="3"/>
        <v>510</v>
      </c>
      <c r="P26" s="181">
        <f>SUM(I26,K26)</f>
        <v>170</v>
      </c>
      <c r="Q26" s="147">
        <f t="shared" ref="Q26" si="4">SUM(Q8:Q25)</f>
        <v>-34</v>
      </c>
    </row>
    <row r="27" spans="1:18" ht="16.5">
      <c r="A27" s="294" t="s">
        <v>23</v>
      </c>
      <c r="B27" s="298" t="s">
        <v>0</v>
      </c>
      <c r="C27" s="298"/>
      <c r="D27" s="687">
        <v>306</v>
      </c>
      <c r="E27" s="264"/>
      <c r="F27" s="690">
        <f>SUM(H27:H30,J27:J30,L27:O30)</f>
        <v>204</v>
      </c>
      <c r="G27" s="139">
        <v>42</v>
      </c>
      <c r="H27" s="173">
        <v>7</v>
      </c>
      <c r="I27" s="150"/>
      <c r="J27" s="173">
        <v>7</v>
      </c>
      <c r="K27" s="150"/>
      <c r="L27" s="173">
        <v>7</v>
      </c>
      <c r="M27" s="173">
        <v>7</v>
      </c>
      <c r="N27" s="173">
        <v>7</v>
      </c>
      <c r="O27" s="173">
        <v>7</v>
      </c>
      <c r="P27" s="182">
        <f t="shared" ref="P27:P32" si="5">SUM(I27,K27)</f>
        <v>0</v>
      </c>
      <c r="Q27" s="288">
        <f>SUM(H27:O30,H32:O32)-D27</f>
        <v>34</v>
      </c>
    </row>
    <row r="28" spans="1:18" ht="16.5">
      <c r="A28" s="295"/>
      <c r="B28" s="304" t="s">
        <v>1</v>
      </c>
      <c r="C28" s="304"/>
      <c r="D28" s="688"/>
      <c r="E28" s="265"/>
      <c r="F28" s="691"/>
      <c r="G28" s="248">
        <v>36</v>
      </c>
      <c r="H28" s="17">
        <v>6</v>
      </c>
      <c r="I28" s="14"/>
      <c r="J28" s="17">
        <v>6</v>
      </c>
      <c r="K28" s="14"/>
      <c r="L28" s="17">
        <v>6</v>
      </c>
      <c r="M28" s="17">
        <v>6</v>
      </c>
      <c r="N28" s="17">
        <v>6</v>
      </c>
      <c r="O28" s="17">
        <v>6</v>
      </c>
      <c r="P28" s="183">
        <f t="shared" si="5"/>
        <v>0</v>
      </c>
      <c r="Q28" s="671"/>
    </row>
    <row r="29" spans="1:18" ht="16.5">
      <c r="A29" s="295"/>
      <c r="B29" s="304" t="s">
        <v>2</v>
      </c>
      <c r="C29" s="304"/>
      <c r="D29" s="688"/>
      <c r="E29" s="265"/>
      <c r="F29" s="691"/>
      <c r="G29" s="248">
        <v>24</v>
      </c>
      <c r="H29" s="17">
        <v>4</v>
      </c>
      <c r="I29" s="14"/>
      <c r="J29" s="17">
        <v>4</v>
      </c>
      <c r="K29" s="14"/>
      <c r="L29" s="17">
        <v>4</v>
      </c>
      <c r="M29" s="17">
        <v>4</v>
      </c>
      <c r="N29" s="17">
        <v>4</v>
      </c>
      <c r="O29" s="17">
        <v>4</v>
      </c>
      <c r="P29" s="183">
        <f t="shared" si="5"/>
        <v>0</v>
      </c>
      <c r="Q29" s="671"/>
    </row>
    <row r="30" spans="1:18" ht="16.5">
      <c r="A30" s="295"/>
      <c r="B30" s="304" t="s">
        <v>3</v>
      </c>
      <c r="C30" s="304"/>
      <c r="D30" s="689"/>
      <c r="E30" s="265"/>
      <c r="F30" s="692"/>
      <c r="G30" s="248">
        <v>102</v>
      </c>
      <c r="H30" s="17">
        <v>17</v>
      </c>
      <c r="I30" s="14">
        <v>17</v>
      </c>
      <c r="J30" s="17">
        <v>17</v>
      </c>
      <c r="K30" s="14">
        <v>17</v>
      </c>
      <c r="L30" s="17">
        <v>17</v>
      </c>
      <c r="M30" s="17">
        <v>17</v>
      </c>
      <c r="N30" s="17">
        <v>17</v>
      </c>
      <c r="O30" s="17">
        <v>17</v>
      </c>
      <c r="P30" s="183">
        <f t="shared" si="5"/>
        <v>34</v>
      </c>
      <c r="Q30" s="671"/>
    </row>
    <row r="31" spans="1:18" ht="16.5">
      <c r="A31" s="295"/>
      <c r="B31" s="304" t="s">
        <v>18</v>
      </c>
      <c r="C31" s="304"/>
      <c r="D31" s="676">
        <v>306</v>
      </c>
      <c r="E31" s="677"/>
      <c r="F31" s="678">
        <f>SUM(H31,J31,L31:O31)</f>
        <v>204</v>
      </c>
      <c r="G31" s="567"/>
      <c r="H31" s="19">
        <f>SUM(H27:H30)</f>
        <v>34</v>
      </c>
      <c r="I31" s="18">
        <f t="shared" ref="I31:K31" si="6">SUM(I27:I30)</f>
        <v>17</v>
      </c>
      <c r="J31" s="18">
        <f t="shared" si="6"/>
        <v>34</v>
      </c>
      <c r="K31" s="18">
        <f t="shared" si="6"/>
        <v>17</v>
      </c>
      <c r="L31" s="18">
        <f>SUM(L27:L30)</f>
        <v>34</v>
      </c>
      <c r="M31" s="18">
        <f t="shared" ref="M31:O31" si="7">SUM(M27:M30)</f>
        <v>34</v>
      </c>
      <c r="N31" s="18">
        <f t="shared" si="7"/>
        <v>34</v>
      </c>
      <c r="O31" s="20">
        <f t="shared" si="7"/>
        <v>34</v>
      </c>
      <c r="P31" s="183">
        <f t="shared" si="5"/>
        <v>34</v>
      </c>
      <c r="Q31" s="671"/>
    </row>
    <row r="32" spans="1:18" ht="24" customHeight="1" thickBot="1">
      <c r="A32" s="295"/>
      <c r="B32" s="679" t="s">
        <v>65</v>
      </c>
      <c r="C32" s="680"/>
      <c r="D32" s="681">
        <v>136</v>
      </c>
      <c r="E32" s="682"/>
      <c r="F32" s="683">
        <f>SUM(H32,J32,L32:O32)</f>
        <v>85</v>
      </c>
      <c r="G32" s="573"/>
      <c r="H32" s="109">
        <v>17</v>
      </c>
      <c r="I32" s="143"/>
      <c r="J32" s="144"/>
      <c r="K32" s="107">
        <v>17</v>
      </c>
      <c r="L32" s="144">
        <v>17</v>
      </c>
      <c r="M32" s="144">
        <v>17</v>
      </c>
      <c r="N32" s="144">
        <v>17</v>
      </c>
      <c r="O32" s="178">
        <v>17</v>
      </c>
      <c r="P32" s="184">
        <f t="shared" si="5"/>
        <v>17</v>
      </c>
      <c r="Q32" s="671"/>
      <c r="R32" s="6"/>
    </row>
    <row r="33" spans="1:18" ht="17.25" thickBot="1">
      <c r="A33" s="297"/>
      <c r="B33" s="351" t="s">
        <v>28</v>
      </c>
      <c r="C33" s="693"/>
      <c r="D33" s="684"/>
      <c r="E33" s="684"/>
      <c r="F33" s="116" t="s">
        <v>59</v>
      </c>
      <c r="G33" s="140">
        <f>SUM(H33,J33,L33:O33)</f>
        <v>289</v>
      </c>
      <c r="H33" s="197">
        <f>SUM(H31:H32)</f>
        <v>51</v>
      </c>
      <c r="I33" s="146">
        <f>SUM(I31:I32)</f>
        <v>17</v>
      </c>
      <c r="J33" s="145">
        <f>SUM(J31:J32)</f>
        <v>34</v>
      </c>
      <c r="K33" s="146">
        <f>SUM(K31:K32)</f>
        <v>34</v>
      </c>
      <c r="L33" s="145">
        <f>SUM(L31:L32)</f>
        <v>51</v>
      </c>
      <c r="M33" s="145">
        <f t="shared" ref="M33:O33" si="8">SUM(M31:M32)</f>
        <v>51</v>
      </c>
      <c r="N33" s="145">
        <f t="shared" si="8"/>
        <v>51</v>
      </c>
      <c r="O33" s="177">
        <f t="shared" si="8"/>
        <v>51</v>
      </c>
      <c r="P33" s="185">
        <f>SUM(P31:P32)</f>
        <v>51</v>
      </c>
      <c r="Q33" s="675"/>
      <c r="R33" s="56"/>
    </row>
    <row r="34" spans="1:18" ht="16.5">
      <c r="A34" s="294" t="s">
        <v>69</v>
      </c>
      <c r="B34" s="390" t="s">
        <v>34</v>
      </c>
      <c r="C34" s="390"/>
      <c r="D34" s="714"/>
      <c r="E34" s="715"/>
      <c r="F34" s="716">
        <v>51</v>
      </c>
      <c r="G34" s="717"/>
      <c r="H34" s="718"/>
      <c r="I34" s="149">
        <v>17</v>
      </c>
      <c r="J34" s="694"/>
      <c r="K34" s="150">
        <v>34</v>
      </c>
      <c r="L34" s="694"/>
      <c r="M34" s="695"/>
      <c r="N34" s="694"/>
      <c r="O34" s="698"/>
      <c r="P34" s="701">
        <f>SUM(P8:P25,P27:P30,P32)</f>
        <v>221</v>
      </c>
      <c r="Q34" s="707">
        <f>SUM(I8:I25,I27:I30,I32)+SUM(K8:K25,K27:K30,K32)-D38</f>
        <v>0</v>
      </c>
    </row>
    <row r="35" spans="1:18" ht="16.5">
      <c r="A35" s="295"/>
      <c r="B35" s="392" t="s">
        <v>35</v>
      </c>
      <c r="C35" s="392"/>
      <c r="D35" s="710"/>
      <c r="E35" s="711"/>
      <c r="F35" s="712">
        <v>102</v>
      </c>
      <c r="G35" s="713"/>
      <c r="H35" s="719"/>
      <c r="I35" s="21">
        <v>34</v>
      </c>
      <c r="J35" s="696"/>
      <c r="K35" s="14">
        <v>68</v>
      </c>
      <c r="L35" s="696"/>
      <c r="M35" s="696"/>
      <c r="N35" s="696"/>
      <c r="O35" s="699"/>
      <c r="P35" s="702"/>
      <c r="Q35" s="708"/>
    </row>
    <row r="36" spans="1:18" ht="16.5">
      <c r="A36" s="295"/>
      <c r="B36" s="392" t="s">
        <v>36</v>
      </c>
      <c r="C36" s="392"/>
      <c r="D36" s="710"/>
      <c r="E36" s="711"/>
      <c r="F36" s="712">
        <v>34</v>
      </c>
      <c r="G36" s="713"/>
      <c r="H36" s="719"/>
      <c r="I36" s="21"/>
      <c r="J36" s="696"/>
      <c r="K36" s="14">
        <v>34</v>
      </c>
      <c r="L36" s="696"/>
      <c r="M36" s="696"/>
      <c r="N36" s="696"/>
      <c r="O36" s="699"/>
      <c r="P36" s="702"/>
      <c r="Q36" s="708"/>
    </row>
    <row r="37" spans="1:18" ht="17.25" thickBot="1">
      <c r="A37" s="295"/>
      <c r="B37" s="720" t="s">
        <v>37</v>
      </c>
      <c r="C37" s="720"/>
      <c r="D37" s="721"/>
      <c r="E37" s="722"/>
      <c r="F37" s="723">
        <v>34</v>
      </c>
      <c r="G37" s="724"/>
      <c r="H37" s="719"/>
      <c r="I37" s="21"/>
      <c r="J37" s="696"/>
      <c r="K37" s="14">
        <v>34</v>
      </c>
      <c r="L37" s="696"/>
      <c r="M37" s="696"/>
      <c r="N37" s="696"/>
      <c r="O37" s="699"/>
      <c r="P37" s="702"/>
      <c r="Q37" s="708"/>
    </row>
    <row r="38" spans="1:18" ht="17.25" thickBot="1">
      <c r="A38" s="297"/>
      <c r="B38" s="351" t="s">
        <v>38</v>
      </c>
      <c r="C38" s="693"/>
      <c r="D38" s="686">
        <v>221</v>
      </c>
      <c r="E38" s="725"/>
      <c r="F38" s="148" t="s">
        <v>60</v>
      </c>
      <c r="G38" s="140">
        <f>SUM(F34:G37)</f>
        <v>221</v>
      </c>
      <c r="H38" s="194">
        <f>SUM(H34:H37)</f>
        <v>0</v>
      </c>
      <c r="I38" s="195">
        <f t="shared" ref="I38:J38" si="9">SUM(I34:I37)</f>
        <v>51</v>
      </c>
      <c r="J38" s="196">
        <f t="shared" si="9"/>
        <v>0</v>
      </c>
      <c r="K38" s="195">
        <f>SUM(K34:K37)</f>
        <v>170</v>
      </c>
      <c r="L38" s="697"/>
      <c r="M38" s="697"/>
      <c r="N38" s="697"/>
      <c r="O38" s="700"/>
      <c r="P38" s="703"/>
      <c r="Q38" s="709"/>
    </row>
    <row r="39" spans="1:18" ht="16.5">
      <c r="A39" s="734" t="s">
        <v>76</v>
      </c>
      <c r="B39" s="735"/>
      <c r="C39" s="735"/>
      <c r="D39" s="735"/>
      <c r="E39" s="735"/>
      <c r="F39" s="735"/>
      <c r="G39" s="736"/>
      <c r="H39" s="198">
        <f>SUM(H26,H33)</f>
        <v>510</v>
      </c>
      <c r="I39" s="8">
        <f t="shared" ref="I39:J39" si="10">SUM(I26,I33)</f>
        <v>51</v>
      </c>
      <c r="J39" s="7">
        <f t="shared" si="10"/>
        <v>391</v>
      </c>
      <c r="K39" s="8">
        <f>SUM(K26,K33)</f>
        <v>170</v>
      </c>
      <c r="L39" s="474">
        <f>SUM(L8:L25,L27:L30,L32)</f>
        <v>561</v>
      </c>
      <c r="M39" s="474">
        <f>SUM(M8:M25,M27:M30,M32)</f>
        <v>561</v>
      </c>
      <c r="N39" s="474">
        <f t="shared" ref="N39:O39" si="11">SUM(N8:N25,N27:N30,N32)</f>
        <v>561</v>
      </c>
      <c r="O39" s="740">
        <f t="shared" si="11"/>
        <v>561</v>
      </c>
      <c r="P39" s="455"/>
      <c r="Q39" s="457"/>
    </row>
    <row r="40" spans="1:18" ht="16.5">
      <c r="A40" s="737"/>
      <c r="B40" s="738"/>
      <c r="C40" s="738"/>
      <c r="D40" s="738"/>
      <c r="E40" s="738"/>
      <c r="F40" s="738"/>
      <c r="G40" s="739"/>
      <c r="H40" s="459">
        <f>SUM(H39:I39)</f>
        <v>561</v>
      </c>
      <c r="I40" s="310"/>
      <c r="J40" s="731">
        <f>SUM(J39:K39)</f>
        <v>561</v>
      </c>
      <c r="K40" s="310"/>
      <c r="L40" s="310"/>
      <c r="M40" s="310"/>
      <c r="N40" s="310"/>
      <c r="O40" s="319"/>
      <c r="P40" s="729"/>
      <c r="Q40" s="730"/>
    </row>
    <row r="41" spans="1:18" ht="16.5">
      <c r="A41" s="295" t="s">
        <v>29</v>
      </c>
      <c r="B41" s="310"/>
      <c r="C41" s="310"/>
      <c r="D41" s="310"/>
      <c r="E41" s="310"/>
      <c r="F41" s="310"/>
      <c r="G41" s="732"/>
      <c r="H41" s="464">
        <f>SUM(H39:K39)</f>
        <v>1122</v>
      </c>
      <c r="I41" s="733"/>
      <c r="J41" s="733"/>
      <c r="K41" s="733"/>
      <c r="L41" s="731">
        <f>SUM(L39,M39)</f>
        <v>1122</v>
      </c>
      <c r="M41" s="310"/>
      <c r="N41" s="731">
        <f>SUM(N39,O39)</f>
        <v>1122</v>
      </c>
      <c r="O41" s="319"/>
      <c r="P41" s="186"/>
      <c r="Q41" s="142">
        <f>SUM(H41:O41)-3366</f>
        <v>0</v>
      </c>
    </row>
    <row r="42" spans="1:18" ht="20.25" customHeight="1" thickBot="1">
      <c r="A42" s="704" t="s">
        <v>31</v>
      </c>
      <c r="B42" s="705"/>
      <c r="C42" s="705"/>
      <c r="D42" s="705"/>
      <c r="E42" s="705"/>
      <c r="F42" s="705"/>
      <c r="G42" s="706"/>
      <c r="H42" s="199">
        <v>8</v>
      </c>
      <c r="I42" s="200"/>
      <c r="J42" s="201">
        <v>8</v>
      </c>
      <c r="K42" s="200"/>
      <c r="L42" s="201">
        <v>8</v>
      </c>
      <c r="M42" s="201">
        <v>8</v>
      </c>
      <c r="N42" s="201">
        <v>8</v>
      </c>
      <c r="O42" s="202">
        <v>8</v>
      </c>
      <c r="P42" s="203"/>
      <c r="Q42" s="204"/>
    </row>
    <row r="43" spans="1:18" ht="57" customHeight="1" thickBot="1">
      <c r="A43" s="726" t="s">
        <v>287</v>
      </c>
      <c r="B43" s="727"/>
      <c r="C43" s="728"/>
      <c r="D43" s="728"/>
      <c r="E43" s="728"/>
      <c r="F43" s="491" t="s">
        <v>313</v>
      </c>
      <c r="G43" s="741"/>
      <c r="H43" s="741"/>
      <c r="I43" s="742"/>
      <c r="J43" s="494" t="s">
        <v>312</v>
      </c>
      <c r="K43" s="741"/>
      <c r="L43" s="741"/>
      <c r="M43" s="742"/>
      <c r="N43" s="494" t="s">
        <v>310</v>
      </c>
      <c r="O43" s="741"/>
      <c r="P43" s="741"/>
      <c r="Q43" s="743"/>
    </row>
    <row r="44" spans="1:18" ht="135" customHeight="1" thickBot="1">
      <c r="A44" s="451" t="s">
        <v>301</v>
      </c>
      <c r="B44" s="452"/>
      <c r="C44" s="452"/>
      <c r="D44" s="452"/>
      <c r="E44" s="452"/>
      <c r="F44" s="452"/>
      <c r="G44" s="452"/>
      <c r="H44" s="452"/>
      <c r="I44" s="452"/>
      <c r="J44" s="452"/>
      <c r="K44" s="452"/>
      <c r="L44" s="452"/>
      <c r="M44" s="452"/>
      <c r="N44" s="452"/>
      <c r="O44" s="452"/>
      <c r="P44" s="452"/>
      <c r="Q44" s="453"/>
    </row>
  </sheetData>
  <mergeCells count="141">
    <mergeCell ref="A44:Q44"/>
    <mergeCell ref="A43:E43"/>
    <mergeCell ref="P39:P40"/>
    <mergeCell ref="Q39:Q40"/>
    <mergeCell ref="H40:I40"/>
    <mergeCell ref="J40:K40"/>
    <mergeCell ref="A41:G41"/>
    <mergeCell ref="H41:K41"/>
    <mergeCell ref="L41:M41"/>
    <mergeCell ref="N41:O41"/>
    <mergeCell ref="A39:G40"/>
    <mergeCell ref="L39:L40"/>
    <mergeCell ref="M39:M40"/>
    <mergeCell ref="N39:N40"/>
    <mergeCell ref="O39:O40"/>
    <mergeCell ref="F43:I43"/>
    <mergeCell ref="J43:M43"/>
    <mergeCell ref="N43:Q43"/>
    <mergeCell ref="L34:M38"/>
    <mergeCell ref="N34:O38"/>
    <mergeCell ref="P34:P38"/>
    <mergeCell ref="A42:G42"/>
    <mergeCell ref="Q34:Q38"/>
    <mergeCell ref="B35:C35"/>
    <mergeCell ref="D35:E35"/>
    <mergeCell ref="F35:G35"/>
    <mergeCell ref="B36:C36"/>
    <mergeCell ref="D36:E36"/>
    <mergeCell ref="F36:G36"/>
    <mergeCell ref="A34:A38"/>
    <mergeCell ref="B34:C34"/>
    <mergeCell ref="D34:E34"/>
    <mergeCell ref="F34:G34"/>
    <mergeCell ref="H34:H37"/>
    <mergeCell ref="J34:J37"/>
    <mergeCell ref="B37:C37"/>
    <mergeCell ref="D37:E37"/>
    <mergeCell ref="F37:G37"/>
    <mergeCell ref="B38:C38"/>
    <mergeCell ref="D38:E38"/>
    <mergeCell ref="C24:C25"/>
    <mergeCell ref="E24:E25"/>
    <mergeCell ref="G24:G25"/>
    <mergeCell ref="H24:H25"/>
    <mergeCell ref="I24:I25"/>
    <mergeCell ref="J24:J25"/>
    <mergeCell ref="A26:C26"/>
    <mergeCell ref="D26:E26"/>
    <mergeCell ref="A27:A33"/>
    <mergeCell ref="B27:C27"/>
    <mergeCell ref="D27:D30"/>
    <mergeCell ref="F27:F30"/>
    <mergeCell ref="B33:C33"/>
    <mergeCell ref="Q27:Q33"/>
    <mergeCell ref="B28:C28"/>
    <mergeCell ref="B29:C29"/>
    <mergeCell ref="B30:C30"/>
    <mergeCell ref="B31:C31"/>
    <mergeCell ref="D31:E31"/>
    <mergeCell ref="F31:G31"/>
    <mergeCell ref="B32:C32"/>
    <mergeCell ref="D32:E32"/>
    <mergeCell ref="F32:G32"/>
    <mergeCell ref="D33:E33"/>
    <mergeCell ref="P22:P23"/>
    <mergeCell ref="N20:N21"/>
    <mergeCell ref="O20:O21"/>
    <mergeCell ref="P20:P21"/>
    <mergeCell ref="L24:L25"/>
    <mergeCell ref="M24:M25"/>
    <mergeCell ref="N24:N25"/>
    <mergeCell ref="O24:O25"/>
    <mergeCell ref="P24:P25"/>
    <mergeCell ref="O22:O23"/>
    <mergeCell ref="K24:K25"/>
    <mergeCell ref="A20:A25"/>
    <mergeCell ref="C20:C21"/>
    <mergeCell ref="D20:D25"/>
    <mergeCell ref="E20:E21"/>
    <mergeCell ref="F20:F25"/>
    <mergeCell ref="G20:G21"/>
    <mergeCell ref="Q20:Q25"/>
    <mergeCell ref="C22:C23"/>
    <mergeCell ref="E22:E23"/>
    <mergeCell ref="G22:G23"/>
    <mergeCell ref="H22:H23"/>
    <mergeCell ref="I22:I23"/>
    <mergeCell ref="J22:J23"/>
    <mergeCell ref="H20:H21"/>
    <mergeCell ref="I20:I21"/>
    <mergeCell ref="J20:J21"/>
    <mergeCell ref="K20:K21"/>
    <mergeCell ref="L20:L21"/>
    <mergeCell ref="M20:M21"/>
    <mergeCell ref="K22:K23"/>
    <mergeCell ref="L22:L23"/>
    <mergeCell ref="M22:M23"/>
    <mergeCell ref="N22:N23"/>
    <mergeCell ref="Q9:Q11"/>
    <mergeCell ref="B12:C12"/>
    <mergeCell ref="D12:E12"/>
    <mergeCell ref="F12:G12"/>
    <mergeCell ref="B13:B15"/>
    <mergeCell ref="D13:D15"/>
    <mergeCell ref="F13:F15"/>
    <mergeCell ref="Q13:Q15"/>
    <mergeCell ref="Q17:Q18"/>
    <mergeCell ref="B16:C16"/>
    <mergeCell ref="D16:E16"/>
    <mergeCell ref="F16:G16"/>
    <mergeCell ref="B17:B18"/>
    <mergeCell ref="D17:D18"/>
    <mergeCell ref="F17:F18"/>
    <mergeCell ref="F9:F11"/>
    <mergeCell ref="B19:C19"/>
    <mergeCell ref="D19:E19"/>
    <mergeCell ref="F19:G19"/>
    <mergeCell ref="A8:A19"/>
    <mergeCell ref="B8:C8"/>
    <mergeCell ref="D8:E8"/>
    <mergeCell ref="F8:G8"/>
    <mergeCell ref="B9:B11"/>
    <mergeCell ref="D9:D11"/>
    <mergeCell ref="A5:C7"/>
    <mergeCell ref="D5:E7"/>
    <mergeCell ref="A1:Q1"/>
    <mergeCell ref="J2:K2"/>
    <mergeCell ref="M2:O2"/>
    <mergeCell ref="P2:Q2"/>
    <mergeCell ref="C3:D3"/>
    <mergeCell ref="E3:F3"/>
    <mergeCell ref="G3:H3"/>
    <mergeCell ref="I3:J3"/>
    <mergeCell ref="P5:P7"/>
    <mergeCell ref="Q5:Q7"/>
    <mergeCell ref="H6:I6"/>
    <mergeCell ref="J6:K6"/>
    <mergeCell ref="H5:K5"/>
    <mergeCell ref="L5:M5"/>
    <mergeCell ref="N5:O5"/>
    <mergeCell ref="F5:G7"/>
  </mergeCells>
  <phoneticPr fontId="5" type="noConversion"/>
  <conditionalFormatting sqref="H42:P42">
    <cfRule type="cellIs" dxfId="1" priority="2" stopIfTrue="1" operator="greaterThan">
      <formula>8</formula>
    </cfRule>
  </conditionalFormatting>
  <conditionalFormatting sqref="F34:F37">
    <cfRule type="cellIs" dxfId="0" priority="1" operator="lessThan">
      <formula>221</formula>
    </cfRule>
  </conditionalFormatting>
  <printOptions horizontalCentered="1"/>
  <pageMargins left="0.25" right="0.25" top="0.75" bottom="0.75" header="0.3" footer="0.3"/>
  <pageSetup paperSize="9" scale="8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Z52"/>
  <sheetViews>
    <sheetView tabSelected="1" view="pageBreakPreview" topLeftCell="B29" zoomScale="60" zoomScaleNormal="85" workbookViewId="0">
      <selection activeCell="S42" sqref="S42:T43"/>
    </sheetView>
    <sheetView view="pageBreakPreview" topLeftCell="A25" zoomScaleNormal="100" zoomScaleSheetLayoutView="100" workbookViewId="1">
      <selection activeCell="H40" sqref="H40:J40"/>
    </sheetView>
  </sheetViews>
  <sheetFormatPr defaultColWidth="0" defaultRowHeight="13.5" zeroHeight="1"/>
  <cols>
    <col min="1" max="1" width="5" style="2" customWidth="1"/>
    <col min="2" max="2" width="9.875" style="2" customWidth="1"/>
    <col min="3" max="3" width="6.875" style="2" customWidth="1"/>
    <col min="4" max="4" width="5.375" style="1" customWidth="1"/>
    <col min="5" max="5" width="5.75" style="2" customWidth="1"/>
    <col min="6" max="6" width="6.625" style="2" customWidth="1"/>
    <col min="7" max="7" width="5.875" style="2" customWidth="1"/>
    <col min="8" max="10" width="9.75" style="2" customWidth="1"/>
    <col min="11" max="11" width="5.125" style="1" customWidth="1"/>
    <col min="12" max="16" width="5.125" style="2" customWidth="1"/>
    <col min="17" max="17" width="6.125" style="2" customWidth="1"/>
    <col min="18" max="22" width="5.125" style="2" customWidth="1"/>
    <col min="23" max="23" width="1.75" style="2" customWidth="1"/>
    <col min="24" max="26" width="0" style="2" hidden="1" customWidth="1"/>
    <col min="27" max="16384" width="9" style="2" hidden="1"/>
  </cols>
  <sheetData>
    <row r="1" spans="1:22" ht="19.5" customHeight="1">
      <c r="A1" s="68"/>
      <c r="B1" s="66"/>
      <c r="C1" s="66"/>
      <c r="D1" s="67"/>
      <c r="E1" s="66"/>
      <c r="F1" s="66"/>
      <c r="G1" s="66"/>
    </row>
    <row r="2" spans="1:22" ht="30" customHeight="1">
      <c r="A2" s="849" t="s">
        <v>291</v>
      </c>
      <c r="B2" s="850"/>
      <c r="C2" s="850"/>
      <c r="D2" s="850"/>
      <c r="E2" s="850"/>
      <c r="F2" s="850"/>
      <c r="G2" s="850"/>
      <c r="H2" s="850"/>
      <c r="I2" s="850"/>
      <c r="J2" s="850"/>
      <c r="K2" s="850"/>
      <c r="L2" s="850"/>
      <c r="M2" s="850"/>
      <c r="N2" s="850"/>
      <c r="O2" s="850"/>
      <c r="P2" s="850"/>
      <c r="Q2" s="850"/>
      <c r="R2" s="850"/>
      <c r="S2" s="850"/>
      <c r="T2" s="850"/>
      <c r="U2" s="850"/>
      <c r="V2" s="850"/>
    </row>
    <row r="3" spans="1:22" ht="15" customHeight="1">
      <c r="A3" s="76"/>
      <c r="B3" s="76"/>
      <c r="C3" s="76"/>
      <c r="D3" s="76"/>
      <c r="E3" s="76"/>
      <c r="F3" s="76"/>
      <c r="G3" s="76"/>
      <c r="H3" s="77"/>
      <c r="I3" s="77"/>
      <c r="J3" s="77"/>
      <c r="K3" s="77"/>
      <c r="L3" s="77"/>
      <c r="M3" s="77"/>
      <c r="N3" s="79" t="s">
        <v>85</v>
      </c>
      <c r="O3" s="647" t="str">
        <f>'2024입학생편성표(1학년)'!J2</f>
        <v>서중12</v>
      </c>
      <c r="P3" s="649"/>
      <c r="Q3" s="75"/>
      <c r="R3" s="647" t="str">
        <f>'2024입학생편성표(1학년)'!L2</f>
        <v>광산중</v>
      </c>
      <c r="S3" s="648"/>
      <c r="T3" s="649"/>
      <c r="U3" s="965" t="s">
        <v>284</v>
      </c>
      <c r="V3" s="966"/>
    </row>
    <row r="4" spans="1:22" ht="15" customHeight="1">
      <c r="A4" s="78"/>
      <c r="B4" s="76"/>
      <c r="C4" s="76"/>
      <c r="D4" s="76"/>
      <c r="E4" s="76"/>
      <c r="F4" s="76"/>
      <c r="G4" s="76"/>
      <c r="H4" s="76"/>
      <c r="I4" s="76"/>
      <c r="J4" s="73" t="str">
        <f>'2024입학생편성표(1학년)'!C3</f>
        <v>2024</v>
      </c>
      <c r="K4" s="965" t="s">
        <v>88</v>
      </c>
      <c r="L4" s="966"/>
      <c r="M4" s="967" t="s">
        <v>89</v>
      </c>
      <c r="N4" s="967"/>
      <c r="O4" s="967" t="s">
        <v>90</v>
      </c>
      <c r="P4" s="968"/>
      <c r="Q4" s="73">
        <v>4</v>
      </c>
      <c r="R4" s="77" t="s">
        <v>91</v>
      </c>
      <c r="S4" s="967" t="s">
        <v>92</v>
      </c>
      <c r="T4" s="967"/>
      <c r="U4" s="967"/>
      <c r="V4" s="73" t="str">
        <f>'2024입학생편성표(1학년)'!O3</f>
        <v>X</v>
      </c>
    </row>
    <row r="5" spans="1:22" ht="15" customHeight="1">
      <c r="A5" s="78"/>
      <c r="B5" s="76"/>
      <c r="C5" s="76"/>
      <c r="D5" s="76"/>
      <c r="E5" s="76"/>
      <c r="F5" s="76"/>
      <c r="G5" s="76"/>
      <c r="H5" s="76"/>
      <c r="I5" s="76"/>
      <c r="J5" s="73">
        <v>2023</v>
      </c>
      <c r="K5" s="965" t="s">
        <v>88</v>
      </c>
      <c r="L5" s="966"/>
      <c r="M5" s="967" t="s">
        <v>89</v>
      </c>
      <c r="N5" s="967"/>
      <c r="O5" s="967" t="s">
        <v>90</v>
      </c>
      <c r="P5" s="968"/>
      <c r="Q5" s="73">
        <f>'2023입학생편성표(2학년)'!K3</f>
        <v>4</v>
      </c>
      <c r="R5" s="77" t="s">
        <v>91</v>
      </c>
      <c r="S5" s="76"/>
      <c r="T5" s="76"/>
      <c r="U5" s="76"/>
      <c r="V5" s="76"/>
    </row>
    <row r="6" spans="1:22" ht="15" customHeight="1">
      <c r="A6" s="78"/>
      <c r="B6" s="76"/>
      <c r="C6" s="76"/>
      <c r="D6" s="76"/>
      <c r="E6" s="76"/>
      <c r="F6" s="76"/>
      <c r="G6" s="76"/>
      <c r="H6" s="76"/>
      <c r="I6" s="76"/>
      <c r="J6" s="73" t="str">
        <f>'2022입학생편성표(3학년)'!C3</f>
        <v>2022</v>
      </c>
      <c r="K6" s="965" t="s">
        <v>88</v>
      </c>
      <c r="L6" s="966"/>
      <c r="M6" s="967" t="s">
        <v>89</v>
      </c>
      <c r="N6" s="967"/>
      <c r="O6" s="967" t="s">
        <v>90</v>
      </c>
      <c r="P6" s="968"/>
      <c r="Q6" s="73">
        <f>'2022입학생편성표(3학년)'!K3</f>
        <v>4</v>
      </c>
      <c r="R6" s="77" t="s">
        <v>91</v>
      </c>
      <c r="S6" s="76"/>
      <c r="T6" s="76"/>
      <c r="U6" s="76"/>
      <c r="V6" s="76"/>
    </row>
    <row r="7" spans="1:22" ht="7.5" customHeight="1" thickBot="1">
      <c r="A7" s="81"/>
      <c r="B7" s="80"/>
      <c r="C7" s="80"/>
      <c r="D7" s="80"/>
      <c r="E7" s="80"/>
      <c r="F7" s="80"/>
      <c r="G7" s="80"/>
      <c r="H7" s="80"/>
      <c r="I7" s="80"/>
      <c r="J7" s="80"/>
      <c r="K7" s="80"/>
      <c r="L7" s="80"/>
      <c r="M7" s="80"/>
      <c r="N7" s="80"/>
      <c r="O7" s="80"/>
      <c r="P7" s="80"/>
      <c r="Q7" s="80"/>
      <c r="R7" s="80"/>
      <c r="S7" s="80"/>
      <c r="T7" s="80"/>
      <c r="U7" s="80"/>
      <c r="V7" s="80"/>
    </row>
    <row r="8" spans="1:22" ht="20.25" customHeight="1">
      <c r="A8" s="832" t="s">
        <v>53</v>
      </c>
      <c r="B8" s="833"/>
      <c r="C8" s="833"/>
      <c r="D8" s="841" t="s">
        <v>292</v>
      </c>
      <c r="E8" s="842"/>
      <c r="F8" s="842"/>
      <c r="G8" s="842"/>
      <c r="H8" s="842"/>
      <c r="I8" s="842"/>
      <c r="J8" s="843"/>
      <c r="K8" s="851" t="s">
        <v>293</v>
      </c>
      <c r="L8" s="852"/>
      <c r="M8" s="852"/>
      <c r="N8" s="852"/>
      <c r="O8" s="852"/>
      <c r="P8" s="853"/>
      <c r="Q8" s="856" t="s">
        <v>294</v>
      </c>
      <c r="R8" s="852"/>
      <c r="S8" s="852"/>
      <c r="T8" s="852"/>
      <c r="U8" s="852"/>
      <c r="V8" s="853"/>
    </row>
    <row r="9" spans="1:22" ht="30" customHeight="1">
      <c r="A9" s="834"/>
      <c r="B9" s="835"/>
      <c r="C9" s="835"/>
      <c r="D9" s="796" t="s">
        <v>20</v>
      </c>
      <c r="E9" s="744"/>
      <c r="F9" s="799" t="s">
        <v>63</v>
      </c>
      <c r="G9" s="800"/>
      <c r="H9" s="744" t="s">
        <v>21</v>
      </c>
      <c r="I9" s="745"/>
      <c r="J9" s="230" t="s">
        <v>22</v>
      </c>
      <c r="K9" s="796" t="s">
        <v>20</v>
      </c>
      <c r="L9" s="744"/>
      <c r="M9" s="799" t="s">
        <v>63</v>
      </c>
      <c r="N9" s="800"/>
      <c r="O9" s="88" t="s">
        <v>21</v>
      </c>
      <c r="P9" s="230" t="s">
        <v>22</v>
      </c>
      <c r="Q9" s="894" t="s">
        <v>20</v>
      </c>
      <c r="R9" s="744"/>
      <c r="S9" s="799" t="s">
        <v>64</v>
      </c>
      <c r="T9" s="800"/>
      <c r="U9" s="88" t="s">
        <v>21</v>
      </c>
      <c r="V9" s="230" t="s">
        <v>22</v>
      </c>
    </row>
    <row r="10" spans="1:22" ht="30" customHeight="1" thickBot="1">
      <c r="A10" s="836"/>
      <c r="B10" s="837"/>
      <c r="C10" s="837"/>
      <c r="D10" s="949"/>
      <c r="E10" s="950"/>
      <c r="F10" s="801"/>
      <c r="G10" s="801"/>
      <c r="H10" s="206" t="s">
        <v>51</v>
      </c>
      <c r="I10" s="205" t="s">
        <v>67</v>
      </c>
      <c r="J10" s="207" t="s">
        <v>52</v>
      </c>
      <c r="K10" s="797"/>
      <c r="L10" s="798"/>
      <c r="M10" s="801"/>
      <c r="N10" s="801"/>
      <c r="O10" s="206" t="s">
        <v>61</v>
      </c>
      <c r="P10" s="207" t="s">
        <v>61</v>
      </c>
      <c r="Q10" s="895"/>
      <c r="R10" s="798"/>
      <c r="S10" s="801"/>
      <c r="T10" s="801"/>
      <c r="U10" s="206" t="s">
        <v>61</v>
      </c>
      <c r="V10" s="207" t="s">
        <v>62</v>
      </c>
    </row>
    <row r="11" spans="1:22" ht="20.100000000000001" customHeight="1">
      <c r="A11" s="857" t="s">
        <v>71</v>
      </c>
      <c r="B11" s="862" t="s">
        <v>8</v>
      </c>
      <c r="C11" s="863"/>
      <c r="D11" s="854">
        <f>'2024입학생편성표(1학년)'!D8</f>
        <v>442</v>
      </c>
      <c r="E11" s="855"/>
      <c r="F11" s="858">
        <f>SUM(H11:J11)</f>
        <v>136</v>
      </c>
      <c r="G11" s="859"/>
      <c r="H11" s="31">
        <f>'2024입학생편성표(1학년)'!H8</f>
        <v>51</v>
      </c>
      <c r="I11" s="32">
        <f>'2024입학생편성표(1학년)'!I8</f>
        <v>17</v>
      </c>
      <c r="J11" s="92">
        <f>'2024입학생편성표(1학년)'!J8</f>
        <v>68</v>
      </c>
      <c r="K11" s="860">
        <v>34</v>
      </c>
      <c r="L11" s="861"/>
      <c r="M11" s="692">
        <f t="shared" ref="M11:M23" si="0">SUM(O11:P11)</f>
        <v>136</v>
      </c>
      <c r="N11" s="890"/>
      <c r="O11" s="33">
        <f>'2023입학생편성표(2학년)'!K8</f>
        <v>68</v>
      </c>
      <c r="P11" s="92">
        <f>'2023입학생편성표(2학년)'!L8</f>
        <v>68</v>
      </c>
      <c r="Q11" s="873">
        <f>'2022입학생편성표(3학년)'!D8</f>
        <v>442</v>
      </c>
      <c r="R11" s="874"/>
      <c r="S11" s="692">
        <f t="shared" ref="S11:S27" si="1">SUM(U11:V11)</f>
        <v>136</v>
      </c>
      <c r="T11" s="692"/>
      <c r="U11" s="82">
        <f>'2022입학생편성표(3학년)'!N8</f>
        <v>68</v>
      </c>
      <c r="V11" s="83">
        <f>'2022입학생편성표(3학년)'!O8</f>
        <v>68</v>
      </c>
    </row>
    <row r="12" spans="1:22" ht="20.100000000000001" customHeight="1">
      <c r="A12" s="785"/>
      <c r="B12" s="864" t="s">
        <v>77</v>
      </c>
      <c r="C12" s="3" t="s">
        <v>9</v>
      </c>
      <c r="D12" s="804">
        <f>'2024입학생편성표(1학년)'!D9</f>
        <v>510</v>
      </c>
      <c r="E12" s="866"/>
      <c r="F12" s="23">
        <f>SUM(H12:J12)</f>
        <v>102</v>
      </c>
      <c r="G12" s="445">
        <f>SUM(F12:F14)</f>
        <v>170</v>
      </c>
      <c r="H12" s="31">
        <f>'2024입학생편성표(1학년)'!H9</f>
        <v>34</v>
      </c>
      <c r="I12" s="34">
        <f>'2024입학생편성표(1학년)'!I9</f>
        <v>17</v>
      </c>
      <c r="J12" s="231">
        <f>'2024입학생편성표(1학년)'!J9</f>
        <v>51</v>
      </c>
      <c r="K12" s="810">
        <v>34</v>
      </c>
      <c r="L12" s="811"/>
      <c r="M12" s="23">
        <f t="shared" si="0"/>
        <v>0</v>
      </c>
      <c r="N12" s="678">
        <f>SUM(M12:M14)</f>
        <v>170</v>
      </c>
      <c r="O12" s="35">
        <f>'2023입학생편성표(2학년)'!K9</f>
        <v>0</v>
      </c>
      <c r="P12" s="231">
        <f>'2023입학생편성표(2학년)'!L9</f>
        <v>0</v>
      </c>
      <c r="Q12" s="875">
        <f>'2022입학생편성표(3학년)'!D9</f>
        <v>510</v>
      </c>
      <c r="R12" s="811"/>
      <c r="S12" s="23">
        <v>68</v>
      </c>
      <c r="T12" s="795">
        <f>SUM(S12:S14)</f>
        <v>136</v>
      </c>
      <c r="U12" s="82">
        <f>'2022입학생편성표(3학년)'!N9</f>
        <v>34</v>
      </c>
      <c r="V12" s="83">
        <f>'2022입학생편성표(3학년)'!O9</f>
        <v>34</v>
      </c>
    </row>
    <row r="13" spans="1:22" ht="20.100000000000001" customHeight="1">
      <c r="A13" s="785"/>
      <c r="B13" s="865"/>
      <c r="C13" s="3" t="s">
        <v>10</v>
      </c>
      <c r="D13" s="804"/>
      <c r="E13" s="866"/>
      <c r="F13" s="23">
        <f t="shared" ref="F13:F14" si="2">SUM(H13:J13)</f>
        <v>0</v>
      </c>
      <c r="G13" s="445"/>
      <c r="H13" s="31">
        <f>'2024입학생편성표(1학년)'!H10</f>
        <v>0</v>
      </c>
      <c r="I13" s="34">
        <f>'2024입학생편성표(1학년)'!I10</f>
        <v>0</v>
      </c>
      <c r="J13" s="231">
        <f>'2024입학생편성표(1학년)'!J10</f>
        <v>0</v>
      </c>
      <c r="K13" s="812"/>
      <c r="L13" s="813"/>
      <c r="M13" s="23">
        <f t="shared" si="0"/>
        <v>102</v>
      </c>
      <c r="N13" s="678"/>
      <c r="O13" s="35">
        <f>'2023입학생편성표(2학년)'!K10</f>
        <v>51</v>
      </c>
      <c r="P13" s="231">
        <f>'2023입학생편성표(2학년)'!L10</f>
        <v>51</v>
      </c>
      <c r="Q13" s="876"/>
      <c r="R13" s="813"/>
      <c r="S13" s="23">
        <v>68</v>
      </c>
      <c r="T13" s="795"/>
      <c r="U13" s="82">
        <f>'2022입학생편성표(3학년)'!N10</f>
        <v>34</v>
      </c>
      <c r="V13" s="83">
        <f>'2022입학생편성표(3학년)'!O10</f>
        <v>34</v>
      </c>
    </row>
    <row r="14" spans="1:22" ht="20.100000000000001" customHeight="1">
      <c r="A14" s="785"/>
      <c r="B14" s="311"/>
      <c r="C14" s="3" t="s">
        <v>11</v>
      </c>
      <c r="D14" s="804"/>
      <c r="E14" s="866"/>
      <c r="F14" s="23">
        <f t="shared" si="2"/>
        <v>68</v>
      </c>
      <c r="G14" s="445"/>
      <c r="H14" s="31">
        <f>'2024입학생편성표(1학년)'!H11</f>
        <v>34</v>
      </c>
      <c r="I14" s="34">
        <f>'2024입학생편성표(1학년)'!I11</f>
        <v>0</v>
      </c>
      <c r="J14" s="231">
        <f>'2024입학생편성표(1학년)'!J11</f>
        <v>34</v>
      </c>
      <c r="K14" s="814"/>
      <c r="L14" s="815"/>
      <c r="M14" s="23">
        <f t="shared" si="0"/>
        <v>68</v>
      </c>
      <c r="N14" s="678"/>
      <c r="O14" s="35">
        <f>'2023입학생편성표(2학년)'!K11</f>
        <v>34</v>
      </c>
      <c r="P14" s="231">
        <f>'2023입학생편성표(2학년)'!L11</f>
        <v>34</v>
      </c>
      <c r="Q14" s="877"/>
      <c r="R14" s="815"/>
      <c r="S14" s="23">
        <f t="shared" si="1"/>
        <v>0</v>
      </c>
      <c r="T14" s="795"/>
      <c r="U14" s="82">
        <f>'2022입학생편성표(3학년)'!N11</f>
        <v>0</v>
      </c>
      <c r="V14" s="83">
        <f>'2022입학생편성표(3학년)'!O11</f>
        <v>0</v>
      </c>
    </row>
    <row r="15" spans="1:22" ht="20.100000000000001" customHeight="1">
      <c r="A15" s="785"/>
      <c r="B15" s="789" t="s">
        <v>12</v>
      </c>
      <c r="C15" s="790"/>
      <c r="D15" s="804">
        <f>'2024입학생편성표(1학년)'!D12:E12</f>
        <v>374</v>
      </c>
      <c r="E15" s="866"/>
      <c r="F15" s="692">
        <f>SUM(H15:J15)</f>
        <v>136</v>
      </c>
      <c r="G15" s="943"/>
      <c r="H15" s="31">
        <f>'2024입학생편성표(1학년)'!H12</f>
        <v>51</v>
      </c>
      <c r="I15" s="34">
        <f>'2024입학생편성표(1학년)'!I12</f>
        <v>17</v>
      </c>
      <c r="J15" s="231">
        <f>'2024입학생편성표(1학년)'!J12</f>
        <v>68</v>
      </c>
      <c r="K15" s="804">
        <f>'2023입학생편성표(2학년)'!D12</f>
        <v>374</v>
      </c>
      <c r="L15" s="805"/>
      <c r="M15" s="795">
        <f t="shared" si="0"/>
        <v>136</v>
      </c>
      <c r="N15" s="678"/>
      <c r="O15" s="35">
        <f>'2023입학생편성표(2학년)'!K12</f>
        <v>68</v>
      </c>
      <c r="P15" s="231">
        <f>'2023입학생편성표(2학년)'!L12</f>
        <v>68</v>
      </c>
      <c r="Q15" s="844">
        <f>'2022입학생편성표(3학년)'!D12</f>
        <v>374</v>
      </c>
      <c r="R15" s="845"/>
      <c r="S15" s="795">
        <f>SUM(U15:V15)</f>
        <v>102</v>
      </c>
      <c r="T15" s="795"/>
      <c r="U15" s="82">
        <f>'2022입학생편성표(3학년)'!N12</f>
        <v>51</v>
      </c>
      <c r="V15" s="83">
        <f>'2022입학생편성표(3학년)'!O12</f>
        <v>51</v>
      </c>
    </row>
    <row r="16" spans="1:22" ht="20.100000000000001" customHeight="1">
      <c r="A16" s="785"/>
      <c r="B16" s="864" t="s">
        <v>75</v>
      </c>
      <c r="C16" s="4" t="s">
        <v>13</v>
      </c>
      <c r="D16" s="804">
        <f>'2024입학생편성표(1학년)'!D13</f>
        <v>680</v>
      </c>
      <c r="E16" s="866"/>
      <c r="F16" s="23">
        <f>SUM(H16:J16)</f>
        <v>102</v>
      </c>
      <c r="G16" s="445">
        <f>SUM(F16:F18)</f>
        <v>204</v>
      </c>
      <c r="H16" s="31">
        <f>'2024입학생편성표(1학년)'!H13</f>
        <v>34</v>
      </c>
      <c r="I16" s="34">
        <f>'2024입학생편성표(1학년)'!I13</f>
        <v>17</v>
      </c>
      <c r="J16" s="231">
        <f>'2024입학생편성표(1학년)'!J13</f>
        <v>51</v>
      </c>
      <c r="K16" s="810">
        <f>'2023입학생편성표(2학년)'!D13</f>
        <v>680</v>
      </c>
      <c r="L16" s="811"/>
      <c r="M16" s="23">
        <f t="shared" si="0"/>
        <v>136</v>
      </c>
      <c r="N16" s="678">
        <f>SUM(M16:M18)</f>
        <v>272</v>
      </c>
      <c r="O16" s="35">
        <f>'2023입학생편성표(2학년)'!K13</f>
        <v>68</v>
      </c>
      <c r="P16" s="231">
        <f>'2023입학생편성표(2학년)'!L13</f>
        <v>68</v>
      </c>
      <c r="Q16" s="878">
        <f>'2022입학생편성표(3학년)'!D13</f>
        <v>680</v>
      </c>
      <c r="R16" s="759"/>
      <c r="S16" s="23">
        <f t="shared" si="1"/>
        <v>136</v>
      </c>
      <c r="T16" s="795">
        <f>SUM(S16:S18)</f>
        <v>238</v>
      </c>
      <c r="U16" s="82">
        <f>'2022입학생편성표(3학년)'!N13</f>
        <v>68</v>
      </c>
      <c r="V16" s="83">
        <f>'2022입학생편성표(3학년)'!O13</f>
        <v>68</v>
      </c>
    </row>
    <row r="17" spans="1:24" ht="20.100000000000001" customHeight="1">
      <c r="A17" s="785"/>
      <c r="B17" s="865"/>
      <c r="C17" s="4" t="s">
        <v>46</v>
      </c>
      <c r="D17" s="804"/>
      <c r="E17" s="866"/>
      <c r="F17" s="23">
        <f t="shared" ref="F17:F18" si="3">SUM(H17:J17)</f>
        <v>68</v>
      </c>
      <c r="G17" s="445"/>
      <c r="H17" s="31">
        <f>'2024입학생편성표(1학년)'!H14</f>
        <v>17</v>
      </c>
      <c r="I17" s="34">
        <f>'2024입학생편성표(1학년)'!I14</f>
        <v>17</v>
      </c>
      <c r="J17" s="231">
        <f>'2024입학생편성표(1학년)'!J14</f>
        <v>34</v>
      </c>
      <c r="K17" s="812"/>
      <c r="L17" s="813"/>
      <c r="M17" s="23">
        <f t="shared" si="0"/>
        <v>102</v>
      </c>
      <c r="N17" s="678"/>
      <c r="O17" s="35">
        <f>'2023입학생편성표(2학년)'!K14</f>
        <v>51</v>
      </c>
      <c r="P17" s="231">
        <f>'2023입학생편성표(2학년)'!L14</f>
        <v>51</v>
      </c>
      <c r="Q17" s="879"/>
      <c r="R17" s="760"/>
      <c r="S17" s="23">
        <f t="shared" si="1"/>
        <v>102</v>
      </c>
      <c r="T17" s="795"/>
      <c r="U17" s="82">
        <f>'2022입학생편성표(3학년)'!N14</f>
        <v>51</v>
      </c>
      <c r="V17" s="83">
        <f>'2022입학생편성표(3학년)'!O14</f>
        <v>51</v>
      </c>
    </row>
    <row r="18" spans="1:24" ht="20.100000000000001" customHeight="1">
      <c r="A18" s="785"/>
      <c r="B18" s="311"/>
      <c r="C18" s="4" t="s">
        <v>47</v>
      </c>
      <c r="D18" s="804"/>
      <c r="E18" s="866"/>
      <c r="F18" s="23">
        <f t="shared" si="3"/>
        <v>34</v>
      </c>
      <c r="G18" s="445"/>
      <c r="H18" s="31">
        <f>'2024입학생편성표(1학년)'!H15</f>
        <v>17</v>
      </c>
      <c r="I18" s="34">
        <f>'2024입학생편성표(1학년)'!I15</f>
        <v>0</v>
      </c>
      <c r="J18" s="231">
        <f>'2024입학생편성표(1학년)'!J15</f>
        <v>17</v>
      </c>
      <c r="K18" s="814"/>
      <c r="L18" s="815"/>
      <c r="M18" s="23">
        <f t="shared" si="0"/>
        <v>34</v>
      </c>
      <c r="N18" s="678"/>
      <c r="O18" s="35">
        <f>'2023입학생편성표(2학년)'!K15</f>
        <v>17</v>
      </c>
      <c r="P18" s="231">
        <f>'2023입학생편성표(2학년)'!L15</f>
        <v>17</v>
      </c>
      <c r="Q18" s="880"/>
      <c r="R18" s="873"/>
      <c r="S18" s="23">
        <f t="shared" si="1"/>
        <v>0</v>
      </c>
      <c r="T18" s="795"/>
      <c r="U18" s="82">
        <f>'2022입학생편성표(3학년)'!N15</f>
        <v>0</v>
      </c>
      <c r="V18" s="83">
        <f>'2022입학생편성표(3학년)'!O15</f>
        <v>0</v>
      </c>
    </row>
    <row r="19" spans="1:24" ht="20.100000000000001" customHeight="1">
      <c r="A19" s="785"/>
      <c r="B19" s="789" t="s">
        <v>14</v>
      </c>
      <c r="C19" s="790"/>
      <c r="D19" s="804">
        <f>'2024입학생편성표(1학년)'!D16:E16</f>
        <v>272</v>
      </c>
      <c r="E19" s="866"/>
      <c r="F19" s="692">
        <f>SUM(H19:J19)</f>
        <v>102</v>
      </c>
      <c r="G19" s="943"/>
      <c r="H19" s="31">
        <f>'2024입학생편성표(1학년)'!H16</f>
        <v>51</v>
      </c>
      <c r="I19" s="34">
        <f>'2024입학생편성표(1학년)'!I16</f>
        <v>0</v>
      </c>
      <c r="J19" s="231">
        <f>'2024입학생편성표(1학년)'!J16</f>
        <v>51</v>
      </c>
      <c r="K19" s="804">
        <f>'2023입학생편성표(2학년)'!D16</f>
        <v>272</v>
      </c>
      <c r="L19" s="805"/>
      <c r="M19" s="795">
        <f t="shared" si="0"/>
        <v>102</v>
      </c>
      <c r="N19" s="678"/>
      <c r="O19" s="35">
        <f>'2023입학생편성표(2학년)'!K16</f>
        <v>51</v>
      </c>
      <c r="P19" s="231">
        <f>'2023입학생편성표(2학년)'!L16</f>
        <v>51</v>
      </c>
      <c r="Q19" s="844">
        <f>'2022입학생편성표(3학년)'!D16</f>
        <v>272</v>
      </c>
      <c r="R19" s="845"/>
      <c r="S19" s="795">
        <f>SUM(U19:V19)</f>
        <v>102</v>
      </c>
      <c r="T19" s="795"/>
      <c r="U19" s="82">
        <v>51</v>
      </c>
      <c r="V19" s="83">
        <f>'2022입학생편성표(3학년)'!O16</f>
        <v>51</v>
      </c>
    </row>
    <row r="20" spans="1:24" ht="20.100000000000001" customHeight="1">
      <c r="A20" s="785"/>
      <c r="B20" s="867" t="s">
        <v>66</v>
      </c>
      <c r="C20" s="24" t="s">
        <v>15</v>
      </c>
      <c r="D20" s="804">
        <f>'2024입학생편성표(1학년)'!D17</f>
        <v>272</v>
      </c>
      <c r="E20" s="866"/>
      <c r="F20" s="23">
        <f>SUM(H20:J20)</f>
        <v>68</v>
      </c>
      <c r="G20" s="445">
        <f>SUM(F20:F21)</f>
        <v>136</v>
      </c>
      <c r="H20" s="31">
        <f>'2024입학생편성표(1학년)'!H17</f>
        <v>17</v>
      </c>
      <c r="I20" s="34">
        <f>'2024입학생편성표(1학년)'!I17</f>
        <v>17</v>
      </c>
      <c r="J20" s="231">
        <f>'2024입학생편성표(1학년)'!J17</f>
        <v>34</v>
      </c>
      <c r="K20" s="810">
        <f>'2023입학생편성표(2학년)'!D17</f>
        <v>272</v>
      </c>
      <c r="L20" s="811"/>
      <c r="M20" s="23">
        <f t="shared" si="0"/>
        <v>68</v>
      </c>
      <c r="N20" s="678">
        <f>SUM(M20:M21)</f>
        <v>68</v>
      </c>
      <c r="O20" s="35">
        <f>'2023입학생편성표(2학년)'!K17</f>
        <v>34</v>
      </c>
      <c r="P20" s="231">
        <f>'2023입학생편성표(2학년)'!L17</f>
        <v>34</v>
      </c>
      <c r="Q20" s="878">
        <f>'2022입학생편성표(3학년)'!D17</f>
        <v>272</v>
      </c>
      <c r="R20" s="759"/>
      <c r="S20" s="23">
        <f t="shared" si="1"/>
        <v>0</v>
      </c>
      <c r="T20" s="795">
        <f>SUM(S20:S21)</f>
        <v>68</v>
      </c>
      <c r="U20" s="82">
        <f>'2022입학생편성표(3학년)'!N17</f>
        <v>0</v>
      </c>
      <c r="V20" s="83">
        <f>'2022입학생편성표(3학년)'!O17</f>
        <v>0</v>
      </c>
    </row>
    <row r="21" spans="1:24" ht="20.100000000000001" customHeight="1">
      <c r="A21" s="785"/>
      <c r="B21" s="868"/>
      <c r="C21" s="24" t="s">
        <v>16</v>
      </c>
      <c r="D21" s="804"/>
      <c r="E21" s="866"/>
      <c r="F21" s="23">
        <f>SUM(H21:J21)</f>
        <v>68</v>
      </c>
      <c r="G21" s="445"/>
      <c r="H21" s="31">
        <f>'2024입학생편성표(1학년)'!H18</f>
        <v>17</v>
      </c>
      <c r="I21" s="34">
        <f>'2024입학생편성표(1학년)'!I18</f>
        <v>17</v>
      </c>
      <c r="J21" s="231">
        <f>'2024입학생편성표(1학년)'!J18</f>
        <v>34</v>
      </c>
      <c r="K21" s="814"/>
      <c r="L21" s="815"/>
      <c r="M21" s="23">
        <f t="shared" si="0"/>
        <v>0</v>
      </c>
      <c r="N21" s="678"/>
      <c r="O21" s="35">
        <f>'2023입학생편성표(2학년)'!K18</f>
        <v>0</v>
      </c>
      <c r="P21" s="231">
        <f>'2023입학생편성표(2학년)'!L18</f>
        <v>0</v>
      </c>
      <c r="Q21" s="880"/>
      <c r="R21" s="873"/>
      <c r="S21" s="23">
        <f t="shared" si="1"/>
        <v>68</v>
      </c>
      <c r="T21" s="795"/>
      <c r="U21" s="82">
        <f>'2022입학생편성표(3학년)'!N18</f>
        <v>34</v>
      </c>
      <c r="V21" s="83">
        <f>'2022입학생편성표(3학년)'!O18</f>
        <v>34</v>
      </c>
    </row>
    <row r="22" spans="1:24" ht="20.100000000000001" customHeight="1" thickBot="1">
      <c r="A22" s="785"/>
      <c r="B22" s="789" t="s">
        <v>17</v>
      </c>
      <c r="C22" s="790"/>
      <c r="D22" s="804">
        <f>'2024입학생편성표(1학년)'!D19:E19</f>
        <v>340</v>
      </c>
      <c r="E22" s="866"/>
      <c r="F22" s="692">
        <f>SUM(H22:J22)</f>
        <v>102</v>
      </c>
      <c r="G22" s="943"/>
      <c r="H22" s="31">
        <f>'2024입학생편성표(1학년)'!H19</f>
        <v>34</v>
      </c>
      <c r="I22" s="34">
        <f>'2024입학생편성표(1학년)'!I19</f>
        <v>17</v>
      </c>
      <c r="J22" s="231">
        <f>'2024입학생편성표(1학년)'!J19</f>
        <v>51</v>
      </c>
      <c r="K22" s="804">
        <f>'2023입학생편성표(2학년)'!D19</f>
        <v>340</v>
      </c>
      <c r="L22" s="805"/>
      <c r="M22" s="795">
        <f t="shared" si="0"/>
        <v>136</v>
      </c>
      <c r="N22" s="678"/>
      <c r="O22" s="35">
        <f>'2023입학생편성표(2학년)'!K19</f>
        <v>68</v>
      </c>
      <c r="P22" s="231">
        <f>'2023입학생편성표(2학년)'!L19</f>
        <v>68</v>
      </c>
      <c r="Q22" s="844">
        <f>'2022입학생편성표(3학년)'!D19</f>
        <v>340</v>
      </c>
      <c r="R22" s="845"/>
      <c r="S22" s="795">
        <f t="shared" si="1"/>
        <v>102</v>
      </c>
      <c r="T22" s="795"/>
      <c r="U22" s="82">
        <f>'2022입학생편성표(3학년)'!N19</f>
        <v>51</v>
      </c>
      <c r="V22" s="83">
        <f>'2022입학생편성표(3학년)'!O19</f>
        <v>51</v>
      </c>
    </row>
    <row r="23" spans="1:24" ht="20.100000000000001" customHeight="1">
      <c r="A23" s="823" t="s">
        <v>48</v>
      </c>
      <c r="B23" s="826" t="s">
        <v>82</v>
      </c>
      <c r="C23" s="827"/>
      <c r="D23" s="748" t="s">
        <v>78</v>
      </c>
      <c r="E23" s="961">
        <v>170</v>
      </c>
      <c r="F23" s="12">
        <f>SUM(H23,J23)</f>
        <v>0</v>
      </c>
      <c r="G23" s="951">
        <f>SUM(H23:H28,J23:J28)</f>
        <v>0</v>
      </c>
      <c r="H23" s="937">
        <f>'2024입학생편성표(1학년)'!H20</f>
        <v>0</v>
      </c>
      <c r="I23" s="932">
        <f>'2024입학생편성표(1학년)'!I20</f>
        <v>0</v>
      </c>
      <c r="J23" s="791">
        <f>'2024입학생편성표(1학년)'!J20</f>
        <v>0</v>
      </c>
      <c r="K23" s="748" t="s">
        <v>83</v>
      </c>
      <c r="L23" s="805">
        <f>'2023입학생편성표(2학년)'!D20</f>
        <v>170</v>
      </c>
      <c r="M23" s="847">
        <f t="shared" si="0"/>
        <v>0</v>
      </c>
      <c r="N23" s="773">
        <f>SUM(M23:M24)</f>
        <v>0</v>
      </c>
      <c r="O23" s="793">
        <f>'2023입학생편성표(2학년)'!K20</f>
        <v>0</v>
      </c>
      <c r="P23" s="791">
        <f>'2023입학생편성표(2학년)'!L20</f>
        <v>0</v>
      </c>
      <c r="Q23" s="759" t="s">
        <v>78</v>
      </c>
      <c r="R23" s="869">
        <f>'2022입학생편성표(3학년)'!D20</f>
        <v>170</v>
      </c>
      <c r="S23" s="847">
        <f t="shared" si="1"/>
        <v>102</v>
      </c>
      <c r="T23" s="795">
        <f>SUM(S23:S28)</f>
        <v>136</v>
      </c>
      <c r="U23" s="793">
        <f>'2022입학생편성표(3학년)'!N20</f>
        <v>51</v>
      </c>
      <c r="V23" s="791">
        <f>'2022입학생편성표(3학년)'!O20</f>
        <v>51</v>
      </c>
    </row>
    <row r="24" spans="1:24" ht="20.100000000000001" customHeight="1" thickBot="1">
      <c r="A24" s="824"/>
      <c r="B24" s="802" t="s">
        <v>56</v>
      </c>
      <c r="C24" s="803"/>
      <c r="D24" s="749"/>
      <c r="E24" s="961"/>
      <c r="F24" s="12">
        <f t="shared" ref="F24:F28" si="4">SUM(H24,J24)</f>
        <v>0</v>
      </c>
      <c r="G24" s="952"/>
      <c r="H24" s="938"/>
      <c r="I24" s="935"/>
      <c r="J24" s="818"/>
      <c r="K24" s="749"/>
      <c r="L24" s="805"/>
      <c r="M24" s="887"/>
      <c r="N24" s="691"/>
      <c r="O24" s="794"/>
      <c r="P24" s="792"/>
      <c r="Q24" s="873"/>
      <c r="R24" s="870"/>
      <c r="S24" s="887"/>
      <c r="T24" s="795"/>
      <c r="U24" s="794"/>
      <c r="V24" s="792"/>
    </row>
    <row r="25" spans="1:24" ht="20.100000000000001" customHeight="1">
      <c r="A25" s="824"/>
      <c r="B25" s="963" t="s">
        <v>80</v>
      </c>
      <c r="C25" s="964"/>
      <c r="D25" s="748" t="s">
        <v>78</v>
      </c>
      <c r="E25" s="961"/>
      <c r="F25" s="12">
        <f t="shared" si="4"/>
        <v>0</v>
      </c>
      <c r="G25" s="952"/>
      <c r="H25" s="937">
        <f>'2024입학생편성표(1학년)'!H22</f>
        <v>0</v>
      </c>
      <c r="I25" s="932">
        <f>'2024입학생편성표(1학년)'!I22</f>
        <v>0</v>
      </c>
      <c r="J25" s="791">
        <f>'2024입학생편성표(1학년)'!J22</f>
        <v>0</v>
      </c>
      <c r="K25" s="748" t="s">
        <v>83</v>
      </c>
      <c r="L25" s="805"/>
      <c r="M25" s="847">
        <f t="shared" ref="M25" si="5">SUM(O25:P25)</f>
        <v>0</v>
      </c>
      <c r="N25" s="773">
        <f t="shared" ref="N25" si="6">SUM(M25:M26)</f>
        <v>0</v>
      </c>
      <c r="O25" s="793">
        <f>'2023입학생편성표(2학년)'!K22</f>
        <v>0</v>
      </c>
      <c r="P25" s="791">
        <f>'2023입학생편성표(2학년)'!L22</f>
        <v>0</v>
      </c>
      <c r="Q25" s="759" t="s">
        <v>84</v>
      </c>
      <c r="R25" s="870"/>
      <c r="S25" s="847">
        <f t="shared" si="1"/>
        <v>34</v>
      </c>
      <c r="T25" s="795"/>
      <c r="U25" s="793">
        <f>'2022입학생편성표(3학년)'!N22</f>
        <v>17</v>
      </c>
      <c r="V25" s="791">
        <f>'2022입학생편성표(3학년)'!O22</f>
        <v>17</v>
      </c>
    </row>
    <row r="26" spans="1:24" ht="20.100000000000001" customHeight="1" thickBot="1">
      <c r="A26" s="824"/>
      <c r="B26" s="930" t="s">
        <v>81</v>
      </c>
      <c r="C26" s="803"/>
      <c r="D26" s="749"/>
      <c r="E26" s="961"/>
      <c r="F26" s="12">
        <f t="shared" si="4"/>
        <v>0</v>
      </c>
      <c r="G26" s="952"/>
      <c r="H26" s="938"/>
      <c r="I26" s="935"/>
      <c r="J26" s="818"/>
      <c r="K26" s="749"/>
      <c r="L26" s="805"/>
      <c r="M26" s="887"/>
      <c r="N26" s="691"/>
      <c r="O26" s="794"/>
      <c r="P26" s="792"/>
      <c r="Q26" s="873"/>
      <c r="R26" s="870"/>
      <c r="S26" s="887"/>
      <c r="T26" s="795"/>
      <c r="U26" s="794"/>
      <c r="V26" s="792"/>
      <c r="W26" s="5"/>
    </row>
    <row r="27" spans="1:24" ht="20.100000000000001" customHeight="1">
      <c r="A27" s="824"/>
      <c r="B27" s="960"/>
      <c r="C27" s="827"/>
      <c r="D27" s="209"/>
      <c r="E27" s="961"/>
      <c r="F27" s="12">
        <f t="shared" si="4"/>
        <v>0</v>
      </c>
      <c r="G27" s="952"/>
      <c r="H27" s="937">
        <f>'2024입학생편성표(1학년)'!H24</f>
        <v>0</v>
      </c>
      <c r="I27" s="932">
        <f>'2024입학생편성표(1학년)'!I24</f>
        <v>0</v>
      </c>
      <c r="J27" s="791">
        <f>'2024입학생편성표(1학년)'!J24</f>
        <v>0</v>
      </c>
      <c r="K27" s="748"/>
      <c r="L27" s="805"/>
      <c r="M27" s="847">
        <f t="shared" ref="M27" si="7">SUM(O27:P27)</f>
        <v>0</v>
      </c>
      <c r="N27" s="773">
        <f t="shared" ref="N27" si="8">SUM(M27:M28)</f>
        <v>0</v>
      </c>
      <c r="O27" s="793">
        <f>'2023입학생편성표(2학년)'!K24</f>
        <v>0</v>
      </c>
      <c r="P27" s="791">
        <f>'2023입학생편성표(2학년)'!L24</f>
        <v>0</v>
      </c>
      <c r="Q27" s="759"/>
      <c r="R27" s="870"/>
      <c r="S27" s="847">
        <f t="shared" si="1"/>
        <v>0</v>
      </c>
      <c r="T27" s="795"/>
      <c r="U27" s="793">
        <f>'2022입학생편성표(3학년)'!N24</f>
        <v>0</v>
      </c>
      <c r="V27" s="791">
        <f>'2022입학생편성표(3학년)'!O24</f>
        <v>0</v>
      </c>
    </row>
    <row r="28" spans="1:24" ht="20.100000000000001" customHeight="1" thickBot="1">
      <c r="A28" s="825"/>
      <c r="B28" s="928"/>
      <c r="C28" s="929"/>
      <c r="D28" s="232"/>
      <c r="E28" s="962"/>
      <c r="F28" s="29">
        <f t="shared" si="4"/>
        <v>0</v>
      </c>
      <c r="G28" s="953"/>
      <c r="H28" s="939"/>
      <c r="I28" s="933"/>
      <c r="J28" s="934"/>
      <c r="K28" s="846"/>
      <c r="L28" s="913"/>
      <c r="M28" s="888"/>
      <c r="N28" s="889"/>
      <c r="O28" s="910"/>
      <c r="P28" s="936"/>
      <c r="Q28" s="760"/>
      <c r="R28" s="870"/>
      <c r="S28" s="848"/>
      <c r="T28" s="773"/>
      <c r="U28" s="911"/>
      <c r="V28" s="912"/>
    </row>
    <row r="29" spans="1:24" ht="26.25" customHeight="1" thickBot="1">
      <c r="A29" s="821" t="s">
        <v>303</v>
      </c>
      <c r="B29" s="822"/>
      <c r="C29" s="822"/>
      <c r="D29" s="828">
        <f>D11+D12+D15+D16+D19+D20+D22+E23</f>
        <v>3060</v>
      </c>
      <c r="E29" s="828"/>
      <c r="F29" s="213" t="str">
        <f>'2024입학생편성표(1학년)'!F26</f>
        <v>A</v>
      </c>
      <c r="G29" s="213">
        <f>SUM(H29,J29)</f>
        <v>850</v>
      </c>
      <c r="H29" s="145">
        <f>SUM(H11:H28)</f>
        <v>357</v>
      </c>
      <c r="I29" s="146">
        <f>SUM(I11:I28)</f>
        <v>136</v>
      </c>
      <c r="J29" s="145">
        <f>SUM(J11:J28)</f>
        <v>493</v>
      </c>
      <c r="K29" s="914">
        <f>K11+K12+K15+K16+K19+K20+K22+L23</f>
        <v>2176</v>
      </c>
      <c r="L29" s="914"/>
      <c r="M29" s="908">
        <f>M11+N12+M15+N16+M19+N20+M22+N23+N25+N27</f>
        <v>1020</v>
      </c>
      <c r="N29" s="908"/>
      <c r="O29" s="145">
        <f>SUM(O11:O28)</f>
        <v>510</v>
      </c>
      <c r="P29" s="145">
        <f>SUM(P11:P28)</f>
        <v>510</v>
      </c>
      <c r="Q29" s="909">
        <f>Q11+Q12+Q15+Q16+Q19+Q20+Q22+R23</f>
        <v>3060</v>
      </c>
      <c r="R29" s="909"/>
      <c r="S29" s="908">
        <f>S11+T12+S15+T16+S19+T20+S22+T23</f>
        <v>1020</v>
      </c>
      <c r="T29" s="908"/>
      <c r="U29" s="145">
        <f>SUM(U11:U28)</f>
        <v>510</v>
      </c>
      <c r="V29" s="214">
        <f>SUM(V11:V28)</f>
        <v>510</v>
      </c>
      <c r="X29" s="5"/>
    </row>
    <row r="30" spans="1:24" ht="20.100000000000001" customHeight="1">
      <c r="A30" s="784" t="s">
        <v>23</v>
      </c>
      <c r="B30" s="819" t="s">
        <v>0</v>
      </c>
      <c r="C30" s="820"/>
      <c r="D30" s="210"/>
      <c r="E30" s="829">
        <f>'2024입학생편성표(1학년)'!D27</f>
        <v>306</v>
      </c>
      <c r="F30" s="26">
        <f t="shared" ref="F30:F34" si="9">SUM(H30:J30)</f>
        <v>14</v>
      </c>
      <c r="G30" s="931">
        <f>SUM(H30:H33,J30:J33,I30:I33)</f>
        <v>102</v>
      </c>
      <c r="H30" s="211">
        <f>'2024입학생편성표(1학년)'!H27</f>
        <v>7</v>
      </c>
      <c r="I30" s="212">
        <f>'2024입학생편성표(1학년)'!I27</f>
        <v>0</v>
      </c>
      <c r="J30" s="233">
        <f>'2024입학생편성표(1학년)'!J27</f>
        <v>7</v>
      </c>
      <c r="K30" s="241"/>
      <c r="L30" s="816">
        <f>'2023입학생편성표(2학년)'!D27</f>
        <v>306</v>
      </c>
      <c r="M30" s="38">
        <f t="shared" ref="M30:M33" si="10">SUM(O30:P30)</f>
        <v>14</v>
      </c>
      <c r="N30" s="858">
        <f>SUM(M30:M33)</f>
        <v>68</v>
      </c>
      <c r="O30" s="37">
        <f>'2023입학생편성표(2학년)'!K27</f>
        <v>7</v>
      </c>
      <c r="P30" s="84">
        <f>'2023입학생편성표(2학년)'!L27</f>
        <v>7</v>
      </c>
      <c r="Q30" s="237"/>
      <c r="R30" s="919">
        <f>'2022입학생편성표(3학년)'!D27</f>
        <v>306</v>
      </c>
      <c r="S30" s="38">
        <f t="shared" ref="S30:S33" si="11">SUM(U30:V30)</f>
        <v>14</v>
      </c>
      <c r="T30" s="858">
        <f>SUM(S30:S33)</f>
        <v>68</v>
      </c>
      <c r="U30" s="37">
        <f>'2022입학생편성표(3학년)'!N27</f>
        <v>7</v>
      </c>
      <c r="V30" s="84">
        <f>'2022입학생편성표(3학년)'!O27</f>
        <v>7</v>
      </c>
    </row>
    <row r="31" spans="1:24" ht="20.100000000000001" customHeight="1">
      <c r="A31" s="785"/>
      <c r="B31" s="787" t="s">
        <v>1</v>
      </c>
      <c r="C31" s="788"/>
      <c r="D31" s="39"/>
      <c r="E31" s="830"/>
      <c r="F31" s="13">
        <f t="shared" si="9"/>
        <v>12</v>
      </c>
      <c r="G31" s="445"/>
      <c r="H31" s="40">
        <f>'2024입학생편성표(1학년)'!H28</f>
        <v>6</v>
      </c>
      <c r="I31" s="41">
        <f>'2024입학생편성표(1학년)'!I28</f>
        <v>0</v>
      </c>
      <c r="J31" s="90">
        <f>'2024입학생편성표(1학년)'!J28</f>
        <v>6</v>
      </c>
      <c r="K31" s="242"/>
      <c r="L31" s="817"/>
      <c r="M31" s="25">
        <f t="shared" si="10"/>
        <v>12</v>
      </c>
      <c r="N31" s="795"/>
      <c r="O31" s="36">
        <f>'2023입학생편성표(2학년)'!K28</f>
        <v>6</v>
      </c>
      <c r="P31" s="85">
        <f>'2023입학생편성표(2학년)'!L28</f>
        <v>6</v>
      </c>
      <c r="Q31" s="238"/>
      <c r="R31" s="907"/>
      <c r="S31" s="25">
        <f t="shared" si="11"/>
        <v>12</v>
      </c>
      <c r="T31" s="795"/>
      <c r="U31" s="36">
        <f>'2022입학생편성표(3학년)'!N28</f>
        <v>6</v>
      </c>
      <c r="V31" s="85">
        <f>'2022입학생편성표(3학년)'!O28</f>
        <v>6</v>
      </c>
    </row>
    <row r="32" spans="1:24" ht="20.100000000000001" customHeight="1">
      <c r="A32" s="785"/>
      <c r="B32" s="787" t="s">
        <v>2</v>
      </c>
      <c r="C32" s="788"/>
      <c r="D32" s="39"/>
      <c r="E32" s="830"/>
      <c r="F32" s="25">
        <f t="shared" si="9"/>
        <v>8</v>
      </c>
      <c r="G32" s="445"/>
      <c r="H32" s="40">
        <f>'2024입학생편성표(1학년)'!H29</f>
        <v>4</v>
      </c>
      <c r="I32" s="41">
        <f>'2024입학생편성표(1학년)'!I29</f>
        <v>0</v>
      </c>
      <c r="J32" s="90">
        <f>'2024입학생편성표(1학년)'!J29</f>
        <v>4</v>
      </c>
      <c r="K32" s="242"/>
      <c r="L32" s="817"/>
      <c r="M32" s="25">
        <f t="shared" si="10"/>
        <v>8</v>
      </c>
      <c r="N32" s="795"/>
      <c r="O32" s="36">
        <f>'2023입학생편성표(2학년)'!K29</f>
        <v>4</v>
      </c>
      <c r="P32" s="85">
        <f>'2023입학생편성표(2학년)'!L29</f>
        <v>4</v>
      </c>
      <c r="Q32" s="238"/>
      <c r="R32" s="907"/>
      <c r="S32" s="25">
        <f t="shared" si="11"/>
        <v>8</v>
      </c>
      <c r="T32" s="795"/>
      <c r="U32" s="82">
        <f>'2022입학생편성표(3학년)'!N29</f>
        <v>4</v>
      </c>
      <c r="V32" s="83">
        <f>'2022입학생편성표(3학년)'!O29</f>
        <v>4</v>
      </c>
    </row>
    <row r="33" spans="1:22" ht="20.100000000000001" customHeight="1">
      <c r="A33" s="785"/>
      <c r="B33" s="787" t="s">
        <v>3</v>
      </c>
      <c r="C33" s="788"/>
      <c r="D33" s="42"/>
      <c r="E33" s="831"/>
      <c r="F33" s="26">
        <f t="shared" si="9"/>
        <v>68</v>
      </c>
      <c r="G33" s="447"/>
      <c r="H33" s="43">
        <f>'2024입학생편성표(1학년)'!H30</f>
        <v>17</v>
      </c>
      <c r="I33" s="44">
        <f>'2024입학생편성표(1학년)'!I30</f>
        <v>17</v>
      </c>
      <c r="J33" s="236">
        <f>'2024입학생편성표(1학년)'!J30</f>
        <v>34</v>
      </c>
      <c r="K33" s="242"/>
      <c r="L33" s="817"/>
      <c r="M33" s="25">
        <f t="shared" si="10"/>
        <v>34</v>
      </c>
      <c r="N33" s="795"/>
      <c r="O33" s="36">
        <f>'2023입학생편성표(2학년)'!K30</f>
        <v>17</v>
      </c>
      <c r="P33" s="85">
        <f>'2023입학생편성표(2학년)'!L30</f>
        <v>17</v>
      </c>
      <c r="Q33" s="238"/>
      <c r="R33" s="907"/>
      <c r="S33" s="25">
        <f t="shared" si="11"/>
        <v>34</v>
      </c>
      <c r="T33" s="795"/>
      <c r="U33" s="82">
        <f>'2022입학생편성표(3학년)'!N30</f>
        <v>17</v>
      </c>
      <c r="V33" s="83">
        <f>'2022입학생편성표(3학년)'!O30</f>
        <v>17</v>
      </c>
    </row>
    <row r="34" spans="1:22" ht="20.100000000000001" customHeight="1">
      <c r="A34" s="785"/>
      <c r="B34" s="761" t="s">
        <v>4</v>
      </c>
      <c r="C34" s="762"/>
      <c r="D34" s="763"/>
      <c r="E34" s="764"/>
      <c r="F34" s="925">
        <f t="shared" si="9"/>
        <v>102</v>
      </c>
      <c r="G34" s="926"/>
      <c r="H34" s="30">
        <f>SUM(H30:H33)</f>
        <v>34</v>
      </c>
      <c r="I34" s="15">
        <f>SUM(I30:I33)</f>
        <v>17</v>
      </c>
      <c r="J34" s="15">
        <f>SUM(J30:J33)</f>
        <v>51</v>
      </c>
      <c r="K34" s="927"/>
      <c r="L34" s="817"/>
      <c r="M34" s="795">
        <f>SUM(M30:M33)</f>
        <v>68</v>
      </c>
      <c r="N34" s="795"/>
      <c r="O34" s="23">
        <f>SUM(O30:O33)</f>
        <v>34</v>
      </c>
      <c r="P34" s="16">
        <f>SUM(P30:P33)</f>
        <v>34</v>
      </c>
      <c r="Q34" s="906"/>
      <c r="R34" s="907"/>
      <c r="S34" s="795">
        <f>SUM(S30:S33)</f>
        <v>68</v>
      </c>
      <c r="T34" s="795"/>
      <c r="U34" s="23">
        <f>SUM(U30:U33)</f>
        <v>34</v>
      </c>
      <c r="V34" s="16">
        <f>SUM(V30:V33)</f>
        <v>34</v>
      </c>
    </row>
    <row r="35" spans="1:22" ht="21" customHeight="1" thickBot="1">
      <c r="A35" s="785"/>
      <c r="B35" s="765" t="s">
        <v>5</v>
      </c>
      <c r="C35" s="766"/>
      <c r="D35" s="766"/>
      <c r="E35" s="767"/>
      <c r="F35" s="773">
        <f>SUM(H35:J35)</f>
        <v>34</v>
      </c>
      <c r="G35" s="447"/>
      <c r="H35" s="215">
        <f>'2024입학생편성표(1학년)'!H32</f>
        <v>0</v>
      </c>
      <c r="I35" s="216">
        <f>'2024입학생편성표(1학년)'!I32</f>
        <v>17</v>
      </c>
      <c r="J35" s="217">
        <f>'2024입학생편성표(1학년)'!J32</f>
        <v>17</v>
      </c>
      <c r="K35" s="243"/>
      <c r="L35" s="218"/>
      <c r="M35" s="773">
        <f>SUM(O35:P35)</f>
        <v>34</v>
      </c>
      <c r="N35" s="773"/>
      <c r="O35" s="219">
        <f>'2023입학생편성표(2학년)'!K32</f>
        <v>17</v>
      </c>
      <c r="P35" s="220">
        <f>'2023입학생편성표(2학년)'!L32</f>
        <v>17</v>
      </c>
      <c r="Q35" s="239"/>
      <c r="R35" s="45"/>
      <c r="S35" s="920">
        <f>SUM(U35:V35)</f>
        <v>34</v>
      </c>
      <c r="T35" s="920"/>
      <c r="U35" s="234">
        <f>'2022입학생편성표(3학년)'!N32</f>
        <v>17</v>
      </c>
      <c r="V35" s="235">
        <f>'2022입학생편성표(3학년)'!O32</f>
        <v>17</v>
      </c>
    </row>
    <row r="36" spans="1:22" ht="20.100000000000001" customHeight="1" thickBot="1">
      <c r="A36" s="786"/>
      <c r="B36" s="746" t="s">
        <v>6</v>
      </c>
      <c r="C36" s="782"/>
      <c r="D36" s="783"/>
      <c r="E36" s="783"/>
      <c r="F36" s="116" t="str">
        <f>'2024입학생편성표(1학년)'!F33</f>
        <v>B</v>
      </c>
      <c r="G36" s="116">
        <f>SUM(H36,J36)</f>
        <v>102</v>
      </c>
      <c r="H36" s="145">
        <f>SUM(H30:H33,H35)</f>
        <v>34</v>
      </c>
      <c r="I36" s="146">
        <f t="shared" ref="I36:J36" si="12">SUM(I30:I33,I35)</f>
        <v>34</v>
      </c>
      <c r="J36" s="177">
        <f t="shared" si="12"/>
        <v>68</v>
      </c>
      <c r="K36" s="244"/>
      <c r="L36" s="221"/>
      <c r="M36" s="896">
        <f>SUM(M30:M33,M35)</f>
        <v>102</v>
      </c>
      <c r="N36" s="896"/>
      <c r="O36" s="222">
        <f>SUM(O34:O35)</f>
        <v>51</v>
      </c>
      <c r="P36" s="224">
        <f>SUM(P34:P35)</f>
        <v>51</v>
      </c>
      <c r="Q36" s="240"/>
      <c r="R36" s="223"/>
      <c r="S36" s="896">
        <f>SUM(S30:S33,S35)</f>
        <v>102</v>
      </c>
      <c r="T36" s="896"/>
      <c r="U36" s="222">
        <f>SUM(U34:U35)</f>
        <v>51</v>
      </c>
      <c r="V36" s="224">
        <f>SUM(V34:V35)</f>
        <v>51</v>
      </c>
    </row>
    <row r="37" spans="1:22" ht="22.5" customHeight="1">
      <c r="A37" s="915" t="s">
        <v>70</v>
      </c>
      <c r="B37" s="916"/>
      <c r="C37" s="916"/>
      <c r="D37" s="916"/>
      <c r="E37" s="916"/>
      <c r="F37" s="755">
        <f>SUM(H38:J38)</f>
        <v>1122</v>
      </c>
      <c r="G37" s="756"/>
      <c r="H37" s="208">
        <f>H29+H36</f>
        <v>391</v>
      </c>
      <c r="I37" s="50">
        <f>SUM(I29,I36)</f>
        <v>170</v>
      </c>
      <c r="J37" s="49">
        <f>SUM(J29,J36)</f>
        <v>561</v>
      </c>
      <c r="K37" s="52"/>
      <c r="L37" s="51"/>
      <c r="M37" s="881">
        <f>SUM(M29,M36)</f>
        <v>1122</v>
      </c>
      <c r="N37" s="882"/>
      <c r="O37" s="885">
        <f>O29+O36</f>
        <v>561</v>
      </c>
      <c r="P37" s="921">
        <f>P29+P36</f>
        <v>561</v>
      </c>
      <c r="Q37" s="52"/>
      <c r="R37" s="51"/>
      <c r="S37" s="881">
        <f>SUM(S29,S36)</f>
        <v>1122</v>
      </c>
      <c r="T37" s="882"/>
      <c r="U37" s="885">
        <f>U29+U36</f>
        <v>561</v>
      </c>
      <c r="V37" s="871">
        <f>V29+V36</f>
        <v>561</v>
      </c>
    </row>
    <row r="38" spans="1:22" ht="18.75" customHeight="1" thickBot="1">
      <c r="A38" s="917"/>
      <c r="B38" s="918"/>
      <c r="C38" s="918"/>
      <c r="D38" s="918"/>
      <c r="E38" s="918"/>
      <c r="F38" s="757"/>
      <c r="G38" s="758"/>
      <c r="H38" s="923">
        <f>SUM(H11:I28,H30:I33,H35:I35)</f>
        <v>561</v>
      </c>
      <c r="I38" s="924"/>
      <c r="J38" s="87">
        <f>SUM(J11:J28,J30:J33,J35:J35)</f>
        <v>561</v>
      </c>
      <c r="K38" s="54"/>
      <c r="L38" s="53"/>
      <c r="M38" s="883"/>
      <c r="N38" s="884"/>
      <c r="O38" s="886"/>
      <c r="P38" s="922"/>
      <c r="Q38" s="54"/>
      <c r="R38" s="53"/>
      <c r="S38" s="883"/>
      <c r="T38" s="884"/>
      <c r="U38" s="886"/>
      <c r="V38" s="872"/>
    </row>
    <row r="39" spans="1:22" ht="20.100000000000001" customHeight="1" thickBot="1">
      <c r="A39" s="774" t="s">
        <v>31</v>
      </c>
      <c r="B39" s="775"/>
      <c r="C39" s="775"/>
      <c r="D39" s="776"/>
      <c r="E39" s="776"/>
      <c r="F39" s="776"/>
      <c r="G39" s="777"/>
      <c r="H39" s="225">
        <v>8</v>
      </c>
      <c r="I39" s="226"/>
      <c r="J39" s="227">
        <v>8</v>
      </c>
      <c r="K39" s="778"/>
      <c r="L39" s="779"/>
      <c r="M39" s="780"/>
      <c r="N39" s="781"/>
      <c r="O39" s="94">
        <f>'2023입학생편성표(2학년)'!K42</f>
        <v>8</v>
      </c>
      <c r="P39" s="94">
        <f>'2023입학생편성표(2학년)'!L42</f>
        <v>8</v>
      </c>
      <c r="Q39" s="778"/>
      <c r="R39" s="779"/>
      <c r="S39" s="780"/>
      <c r="T39" s="781"/>
      <c r="U39" s="228">
        <f>'2022입학생편성표(3학년)'!N42</f>
        <v>8</v>
      </c>
      <c r="V39" s="229">
        <f>'2022입학생편성표(3학년)'!O42</f>
        <v>8</v>
      </c>
    </row>
    <row r="40" spans="1:22" ht="58.15" customHeight="1" thickBot="1">
      <c r="A40" s="752" t="s">
        <v>24</v>
      </c>
      <c r="B40" s="753"/>
      <c r="C40" s="753"/>
      <c r="D40" s="753"/>
      <c r="E40" s="753"/>
      <c r="F40" s="753"/>
      <c r="G40" s="754"/>
      <c r="H40" s="750" t="str">
        <f>'2024입학생편성표(1학년)'!H38</f>
        <v>[1학년]
▻ 교과(군)20%감축(국어)(34시간)
   교과(군)20%증배(체육)(34시간)
▻ 교과(군)20%감축(선택)(34시간)
▻ 창·체활용(0시간) 
▻ 창·체순증(0시간)</v>
      </c>
      <c r="I40" s="751"/>
      <c r="J40" s="751"/>
      <c r="K40" s="768" t="str">
        <f>'2023입학생편성표(2학년)'!J43</f>
        <v>[2학년]
▻ 교과(군)20%감축(  )(0시간)
▻ 창·체활용(34시간) 
▻ 창·체순증(0시간)</v>
      </c>
      <c r="L40" s="769"/>
      <c r="M40" s="769"/>
      <c r="N40" s="769"/>
      <c r="O40" s="769"/>
      <c r="P40" s="770"/>
      <c r="Q40" s="771" t="str">
        <f>'2022입학생편성표(3학년)'!N43</f>
        <v>[3학년]
▻ 교과(군)20%감축(   )(0시간)
▻ 창·체활용(34시간) 
▻ 창·체순증(0시간)</v>
      </c>
      <c r="R40" s="769"/>
      <c r="S40" s="769"/>
      <c r="T40" s="769"/>
      <c r="U40" s="769"/>
      <c r="V40" s="772"/>
    </row>
    <row r="41" spans="1:22" ht="21" customHeight="1">
      <c r="A41" s="838" t="s">
        <v>39</v>
      </c>
      <c r="B41" s="954" t="s">
        <v>40</v>
      </c>
      <c r="C41" s="955"/>
      <c r="D41" s="955"/>
      <c r="E41" s="956"/>
      <c r="F41" s="806">
        <f>SUM(I41)</f>
        <v>17</v>
      </c>
      <c r="G41" s="807"/>
      <c r="H41" s="944"/>
      <c r="I41" s="46">
        <f>'2024입학생편성표(1학년)'!D39</f>
        <v>17</v>
      </c>
      <c r="J41" s="940"/>
      <c r="K41" s="897"/>
      <c r="L41" s="898"/>
      <c r="M41" s="898"/>
      <c r="N41" s="898"/>
      <c r="O41" s="898"/>
      <c r="P41" s="898"/>
      <c r="Q41" s="898"/>
      <c r="R41" s="898"/>
      <c r="S41" s="898"/>
      <c r="T41" s="898"/>
      <c r="U41" s="898"/>
      <c r="V41" s="899"/>
    </row>
    <row r="42" spans="1:22" ht="21" customHeight="1">
      <c r="A42" s="839"/>
      <c r="B42" s="957" t="s">
        <v>41</v>
      </c>
      <c r="C42" s="958"/>
      <c r="D42" s="958"/>
      <c r="E42" s="959"/>
      <c r="F42" s="808">
        <f t="shared" ref="F42:F44" si="13">SUM(I42)</f>
        <v>68</v>
      </c>
      <c r="G42" s="809"/>
      <c r="H42" s="945"/>
      <c r="I42" s="47">
        <f>'2024입학생편성표(1학년)'!I39</f>
        <v>68</v>
      </c>
      <c r="J42" s="941"/>
      <c r="K42" s="900"/>
      <c r="L42" s="901"/>
      <c r="M42" s="901"/>
      <c r="N42" s="901"/>
      <c r="O42" s="901"/>
      <c r="P42" s="901"/>
      <c r="Q42" s="901"/>
      <c r="R42" s="901"/>
      <c r="S42" s="901"/>
      <c r="T42" s="901"/>
      <c r="U42" s="901"/>
      <c r="V42" s="902"/>
    </row>
    <row r="43" spans="1:22" ht="21" customHeight="1">
      <c r="A43" s="839"/>
      <c r="B43" s="957" t="s">
        <v>36</v>
      </c>
      <c r="C43" s="958"/>
      <c r="D43" s="958"/>
      <c r="E43" s="959"/>
      <c r="F43" s="808">
        <f t="shared" si="13"/>
        <v>68</v>
      </c>
      <c r="G43" s="809"/>
      <c r="H43" s="945"/>
      <c r="I43" s="47">
        <f>'2024입학생편성표(1학년)'!L39</f>
        <v>68</v>
      </c>
      <c r="J43" s="941"/>
      <c r="K43" s="900"/>
      <c r="L43" s="901"/>
      <c r="M43" s="901"/>
      <c r="N43" s="901"/>
      <c r="O43" s="901"/>
      <c r="P43" s="901"/>
      <c r="Q43" s="901"/>
      <c r="R43" s="901"/>
      <c r="S43" s="901"/>
      <c r="T43" s="901"/>
      <c r="U43" s="901"/>
      <c r="V43" s="902"/>
    </row>
    <row r="44" spans="1:22" ht="21" customHeight="1" thickBot="1">
      <c r="A44" s="839"/>
      <c r="B44" s="891" t="s">
        <v>42</v>
      </c>
      <c r="C44" s="892"/>
      <c r="D44" s="892"/>
      <c r="E44" s="893"/>
      <c r="F44" s="947">
        <f t="shared" si="13"/>
        <v>17</v>
      </c>
      <c r="G44" s="948"/>
      <c r="H44" s="945"/>
      <c r="I44" s="47">
        <f>'2024입학생편성표(1학년)'!O39</f>
        <v>17</v>
      </c>
      <c r="J44" s="941"/>
      <c r="K44" s="900"/>
      <c r="L44" s="901"/>
      <c r="M44" s="901"/>
      <c r="N44" s="901"/>
      <c r="O44" s="901"/>
      <c r="P44" s="901"/>
      <c r="Q44" s="901"/>
      <c r="R44" s="901"/>
      <c r="S44" s="901"/>
      <c r="T44" s="901"/>
      <c r="U44" s="901"/>
      <c r="V44" s="902"/>
    </row>
    <row r="45" spans="1:22" ht="21" customHeight="1" thickBot="1">
      <c r="A45" s="840"/>
      <c r="B45" s="746" t="s">
        <v>43</v>
      </c>
      <c r="C45" s="747"/>
      <c r="D45" s="747"/>
      <c r="E45" s="747"/>
      <c r="F45" s="245" t="s">
        <v>302</v>
      </c>
      <c r="G45" s="140">
        <f>SUM(F41:G44)</f>
        <v>170</v>
      </c>
      <c r="H45" s="946"/>
      <c r="I45" s="48">
        <f>SUM(I41:I44)</f>
        <v>170</v>
      </c>
      <c r="J45" s="942"/>
      <c r="K45" s="903"/>
      <c r="L45" s="904"/>
      <c r="M45" s="904"/>
      <c r="N45" s="904"/>
      <c r="O45" s="904"/>
      <c r="P45" s="904"/>
      <c r="Q45" s="904"/>
      <c r="R45" s="904"/>
      <c r="S45" s="904"/>
      <c r="T45" s="904"/>
      <c r="U45" s="904"/>
      <c r="V45" s="905"/>
    </row>
    <row r="46" spans="1:22" ht="10.15" customHeight="1"/>
    <row r="47" spans="1:22"/>
    <row r="48" spans="1:22"/>
    <row r="49"/>
    <row r="50"/>
    <row r="51"/>
    <row r="52"/>
  </sheetData>
  <mergeCells count="184">
    <mergeCell ref="K6:L6"/>
    <mergeCell ref="M6:N6"/>
    <mergeCell ref="O6:P6"/>
    <mergeCell ref="O3:P3"/>
    <mergeCell ref="R3:T3"/>
    <mergeCell ref="U3:V3"/>
    <mergeCell ref="K4:L4"/>
    <mergeCell ref="M4:N4"/>
    <mergeCell ref="O4:P4"/>
    <mergeCell ref="S4:U4"/>
    <mergeCell ref="K5:L5"/>
    <mergeCell ref="M5:N5"/>
    <mergeCell ref="O5:P5"/>
    <mergeCell ref="D9:E10"/>
    <mergeCell ref="F9:G10"/>
    <mergeCell ref="G23:G28"/>
    <mergeCell ref="D15:E15"/>
    <mergeCell ref="G16:G18"/>
    <mergeCell ref="G20:G21"/>
    <mergeCell ref="B41:E41"/>
    <mergeCell ref="B42:E42"/>
    <mergeCell ref="B43:E43"/>
    <mergeCell ref="B22:C22"/>
    <mergeCell ref="D22:E22"/>
    <mergeCell ref="B27:C27"/>
    <mergeCell ref="B16:B18"/>
    <mergeCell ref="E23:E28"/>
    <mergeCell ref="D20:E21"/>
    <mergeCell ref="D16:E18"/>
    <mergeCell ref="D19:E19"/>
    <mergeCell ref="B25:C25"/>
    <mergeCell ref="H23:H24"/>
    <mergeCell ref="H25:H26"/>
    <mergeCell ref="H27:H28"/>
    <mergeCell ref="I23:I24"/>
    <mergeCell ref="J23:J24"/>
    <mergeCell ref="J41:J45"/>
    <mergeCell ref="F19:G19"/>
    <mergeCell ref="F15:G15"/>
    <mergeCell ref="F22:G22"/>
    <mergeCell ref="H41:H45"/>
    <mergeCell ref="F43:G43"/>
    <mergeCell ref="F44:G44"/>
    <mergeCell ref="Q25:Q26"/>
    <mergeCell ref="A37:E38"/>
    <mergeCell ref="Q39:T39"/>
    <mergeCell ref="M34:N34"/>
    <mergeCell ref="R30:R33"/>
    <mergeCell ref="S34:T34"/>
    <mergeCell ref="S35:T35"/>
    <mergeCell ref="S36:T36"/>
    <mergeCell ref="N30:N33"/>
    <mergeCell ref="O37:O38"/>
    <mergeCell ref="P37:P38"/>
    <mergeCell ref="H38:I38"/>
    <mergeCell ref="F34:G34"/>
    <mergeCell ref="K34:L34"/>
    <mergeCell ref="B28:C28"/>
    <mergeCell ref="B26:C26"/>
    <mergeCell ref="G30:G33"/>
    <mergeCell ref="I27:I28"/>
    <mergeCell ref="J27:J28"/>
    <mergeCell ref="I25:I26"/>
    <mergeCell ref="P27:P28"/>
    <mergeCell ref="B44:E44"/>
    <mergeCell ref="Q22:R22"/>
    <mergeCell ref="M35:N35"/>
    <mergeCell ref="Q9:R10"/>
    <mergeCell ref="S9:T10"/>
    <mergeCell ref="T12:T14"/>
    <mergeCell ref="T20:T21"/>
    <mergeCell ref="M36:N36"/>
    <mergeCell ref="K41:V45"/>
    <mergeCell ref="T23:T28"/>
    <mergeCell ref="Q34:R34"/>
    <mergeCell ref="T30:T33"/>
    <mergeCell ref="M29:N29"/>
    <mergeCell ref="S29:T29"/>
    <mergeCell ref="Q29:R29"/>
    <mergeCell ref="U23:U24"/>
    <mergeCell ref="V23:V24"/>
    <mergeCell ref="O27:O28"/>
    <mergeCell ref="Q20:R21"/>
    <mergeCell ref="U27:U28"/>
    <mergeCell ref="V27:V28"/>
    <mergeCell ref="L23:L28"/>
    <mergeCell ref="K29:L29"/>
    <mergeCell ref="U25:U26"/>
    <mergeCell ref="V25:V26"/>
    <mergeCell ref="O25:O26"/>
    <mergeCell ref="M22:N22"/>
    <mergeCell ref="K22:L22"/>
    <mergeCell ref="V37:V38"/>
    <mergeCell ref="M19:N19"/>
    <mergeCell ref="Q11:R11"/>
    <mergeCell ref="T16:T18"/>
    <mergeCell ref="Q12:R14"/>
    <mergeCell ref="Q16:R18"/>
    <mergeCell ref="S37:T38"/>
    <mergeCell ref="U37:U38"/>
    <mergeCell ref="M37:N38"/>
    <mergeCell ref="M23:M24"/>
    <mergeCell ref="S25:S26"/>
    <mergeCell ref="M25:M26"/>
    <mergeCell ref="N23:N24"/>
    <mergeCell ref="N25:N26"/>
    <mergeCell ref="M27:M28"/>
    <mergeCell ref="N27:N28"/>
    <mergeCell ref="S23:S24"/>
    <mergeCell ref="Q23:Q24"/>
    <mergeCell ref="M11:N11"/>
    <mergeCell ref="S11:T11"/>
    <mergeCell ref="Q15:R15"/>
    <mergeCell ref="S15:T15"/>
    <mergeCell ref="Q19:R19"/>
    <mergeCell ref="S19:T19"/>
    <mergeCell ref="K25:K26"/>
    <mergeCell ref="K27:K28"/>
    <mergeCell ref="S27:S28"/>
    <mergeCell ref="A2:V2"/>
    <mergeCell ref="N12:N14"/>
    <mergeCell ref="K8:P8"/>
    <mergeCell ref="D11:E11"/>
    <mergeCell ref="Q8:V8"/>
    <mergeCell ref="A11:A22"/>
    <mergeCell ref="F11:G11"/>
    <mergeCell ref="K11:L11"/>
    <mergeCell ref="K15:L15"/>
    <mergeCell ref="S22:T22"/>
    <mergeCell ref="B11:C11"/>
    <mergeCell ref="B12:B14"/>
    <mergeCell ref="K12:L14"/>
    <mergeCell ref="D12:E14"/>
    <mergeCell ref="G12:G14"/>
    <mergeCell ref="B20:B21"/>
    <mergeCell ref="R23:R28"/>
    <mergeCell ref="O23:O24"/>
    <mergeCell ref="M15:N15"/>
    <mergeCell ref="K9:L10"/>
    <mergeCell ref="M9:N10"/>
    <mergeCell ref="B24:C24"/>
    <mergeCell ref="K19:L19"/>
    <mergeCell ref="B15:C15"/>
    <mergeCell ref="F41:G41"/>
    <mergeCell ref="F42:G42"/>
    <mergeCell ref="K16:L18"/>
    <mergeCell ref="K20:L21"/>
    <mergeCell ref="L30:L33"/>
    <mergeCell ref="N20:N21"/>
    <mergeCell ref="K23:K24"/>
    <mergeCell ref="J25:J26"/>
    <mergeCell ref="B30:C30"/>
    <mergeCell ref="A29:C29"/>
    <mergeCell ref="A23:A28"/>
    <mergeCell ref="B23:C23"/>
    <mergeCell ref="D29:E29"/>
    <mergeCell ref="E30:E33"/>
    <mergeCell ref="A8:C10"/>
    <mergeCell ref="A41:A45"/>
    <mergeCell ref="D8:J8"/>
    <mergeCell ref="H9:I9"/>
    <mergeCell ref="B45:E45"/>
    <mergeCell ref="D23:D24"/>
    <mergeCell ref="D25:D26"/>
    <mergeCell ref="H40:J40"/>
    <mergeCell ref="A40:G40"/>
    <mergeCell ref="F37:G38"/>
    <mergeCell ref="N16:N18"/>
    <mergeCell ref="Q27:Q28"/>
    <mergeCell ref="B34:E34"/>
    <mergeCell ref="B35:E35"/>
    <mergeCell ref="K40:P40"/>
    <mergeCell ref="Q40:V40"/>
    <mergeCell ref="F35:G35"/>
    <mergeCell ref="A39:G39"/>
    <mergeCell ref="K39:N39"/>
    <mergeCell ref="B36:E36"/>
    <mergeCell ref="A30:A36"/>
    <mergeCell ref="B31:C31"/>
    <mergeCell ref="B32:C32"/>
    <mergeCell ref="B33:C33"/>
    <mergeCell ref="B19:C19"/>
    <mergeCell ref="P23:P24"/>
    <mergeCell ref="P25:P26"/>
  </mergeCells>
  <phoneticPr fontId="5" type="noConversion"/>
  <printOptions horizontalCentered="1"/>
  <pageMargins left="0.31496062992125984" right="0.27559055118110237" top="0.35433070866141736" bottom="0.47244094488188981" header="0.31496062992125984" footer="0.31496062992125984"/>
  <pageSetup paperSize="9" scale="72"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27"/>
  </sheetPr>
  <dimension ref="B3:E98"/>
  <sheetViews>
    <sheetView topLeftCell="A73" workbookViewId="0">
      <selection activeCell="C85" sqref="C85"/>
    </sheetView>
    <sheetView topLeftCell="A58" workbookViewId="1">
      <selection activeCell="E13" sqref="E13"/>
    </sheetView>
  </sheetViews>
  <sheetFormatPr defaultRowHeight="13.5"/>
  <cols>
    <col min="3" max="3" width="21.625" customWidth="1"/>
    <col min="5" max="5" width="9.5" bestFit="1" customWidth="1"/>
  </cols>
  <sheetData>
    <row r="3" spans="2:5">
      <c r="B3" s="70" t="s">
        <v>86</v>
      </c>
      <c r="C3" s="70" t="s">
        <v>87</v>
      </c>
      <c r="E3" s="72" t="s">
        <v>94</v>
      </c>
    </row>
    <row r="4" spans="2:5">
      <c r="B4" s="69" t="s">
        <v>95</v>
      </c>
      <c r="C4" s="69" t="s">
        <v>285</v>
      </c>
      <c r="E4" s="69" t="s">
        <v>307</v>
      </c>
    </row>
    <row r="5" spans="2:5">
      <c r="B5" s="69" t="s">
        <v>182</v>
      </c>
      <c r="C5" s="69" t="s">
        <v>183</v>
      </c>
      <c r="E5" s="69" t="s">
        <v>306</v>
      </c>
    </row>
    <row r="6" spans="2:5">
      <c r="B6" s="74" t="s">
        <v>93</v>
      </c>
      <c r="C6" s="69" t="s">
        <v>184</v>
      </c>
    </row>
    <row r="7" spans="2:5">
      <c r="B7" s="74" t="s">
        <v>185</v>
      </c>
      <c r="C7" s="69" t="s">
        <v>186</v>
      </c>
    </row>
    <row r="8" spans="2:5">
      <c r="B8" s="74" t="s">
        <v>96</v>
      </c>
      <c r="C8" s="69" t="s">
        <v>187</v>
      </c>
    </row>
    <row r="9" spans="2:5">
      <c r="B9" s="74" t="s">
        <v>97</v>
      </c>
      <c r="C9" s="69" t="s">
        <v>188</v>
      </c>
    </row>
    <row r="10" spans="2:5">
      <c r="B10" s="74" t="s">
        <v>98</v>
      </c>
      <c r="C10" s="69" t="s">
        <v>189</v>
      </c>
    </row>
    <row r="11" spans="2:5">
      <c r="B11" s="74" t="s">
        <v>99</v>
      </c>
      <c r="C11" s="69" t="s">
        <v>190</v>
      </c>
    </row>
    <row r="12" spans="2:5">
      <c r="B12" s="74" t="s">
        <v>100</v>
      </c>
      <c r="C12" s="69" t="s">
        <v>191</v>
      </c>
    </row>
    <row r="13" spans="2:5">
      <c r="B13" s="74" t="s">
        <v>101</v>
      </c>
      <c r="C13" s="69" t="s">
        <v>192</v>
      </c>
    </row>
    <row r="14" spans="2:5">
      <c r="B14" s="74" t="s">
        <v>102</v>
      </c>
      <c r="C14" s="69" t="s">
        <v>193</v>
      </c>
    </row>
    <row r="15" spans="2:5">
      <c r="B15" s="74" t="s">
        <v>103</v>
      </c>
      <c r="C15" s="69" t="s">
        <v>194</v>
      </c>
    </row>
    <row r="16" spans="2:5">
      <c r="B16" s="74" t="s">
        <v>104</v>
      </c>
      <c r="C16" s="69" t="s">
        <v>195</v>
      </c>
    </row>
    <row r="17" spans="2:3">
      <c r="B17" s="74" t="s">
        <v>105</v>
      </c>
      <c r="C17" s="69" t="s">
        <v>196</v>
      </c>
    </row>
    <row r="18" spans="2:3">
      <c r="B18" s="74" t="s">
        <v>106</v>
      </c>
      <c r="C18" s="69" t="s">
        <v>197</v>
      </c>
    </row>
    <row r="19" spans="2:3">
      <c r="B19" s="74" t="s">
        <v>107</v>
      </c>
      <c r="C19" s="69" t="s">
        <v>198</v>
      </c>
    </row>
    <row r="20" spans="2:3">
      <c r="B20" s="74" t="s">
        <v>108</v>
      </c>
      <c r="C20" s="69" t="s">
        <v>199</v>
      </c>
    </row>
    <row r="21" spans="2:3">
      <c r="B21" s="74" t="s">
        <v>109</v>
      </c>
      <c r="C21" s="69" t="s">
        <v>200</v>
      </c>
    </row>
    <row r="22" spans="2:3">
      <c r="B22" s="74" t="s">
        <v>110</v>
      </c>
      <c r="C22" s="69" t="s">
        <v>201</v>
      </c>
    </row>
    <row r="23" spans="2:3">
      <c r="B23" s="74" t="s">
        <v>111</v>
      </c>
      <c r="C23" s="69" t="s">
        <v>202</v>
      </c>
    </row>
    <row r="24" spans="2:3">
      <c r="B24" s="74" t="s">
        <v>112</v>
      </c>
      <c r="C24" s="69" t="s">
        <v>203</v>
      </c>
    </row>
    <row r="25" spans="2:3">
      <c r="B25" s="74" t="s">
        <v>113</v>
      </c>
      <c r="C25" s="69" t="s">
        <v>204</v>
      </c>
    </row>
    <row r="26" spans="2:3">
      <c r="B26" s="74" t="s">
        <v>114</v>
      </c>
      <c r="C26" s="69" t="s">
        <v>205</v>
      </c>
    </row>
    <row r="27" spans="2:3">
      <c r="B27" s="74" t="s">
        <v>207</v>
      </c>
      <c r="C27" s="69" t="s">
        <v>206</v>
      </c>
    </row>
    <row r="28" spans="2:3">
      <c r="B28" s="74" t="s">
        <v>115</v>
      </c>
      <c r="C28" s="69" t="s">
        <v>208</v>
      </c>
    </row>
    <row r="29" spans="2:3">
      <c r="B29" s="74" t="s">
        <v>116</v>
      </c>
      <c r="C29" s="69" t="s">
        <v>209</v>
      </c>
    </row>
    <row r="30" spans="2:3">
      <c r="B30" s="74" t="s">
        <v>117</v>
      </c>
      <c r="C30" s="69" t="s">
        <v>210</v>
      </c>
    </row>
    <row r="31" spans="2:3">
      <c r="B31" s="74" t="s">
        <v>118</v>
      </c>
      <c r="C31" s="69" t="s">
        <v>211</v>
      </c>
    </row>
    <row r="32" spans="2:3">
      <c r="B32" s="74" t="s">
        <v>119</v>
      </c>
      <c r="C32" s="69" t="s">
        <v>212</v>
      </c>
    </row>
    <row r="33" spans="2:3">
      <c r="B33" s="74" t="s">
        <v>120</v>
      </c>
      <c r="C33" s="69" t="s">
        <v>213</v>
      </c>
    </row>
    <row r="34" spans="2:3">
      <c r="B34" s="74" t="s">
        <v>121</v>
      </c>
      <c r="C34" s="69" t="s">
        <v>214</v>
      </c>
    </row>
    <row r="35" spans="2:3">
      <c r="B35" s="74" t="s">
        <v>122</v>
      </c>
      <c r="C35" s="69" t="s">
        <v>215</v>
      </c>
    </row>
    <row r="36" spans="2:3">
      <c r="B36" s="74" t="s">
        <v>123</v>
      </c>
      <c r="C36" s="69" t="s">
        <v>216</v>
      </c>
    </row>
    <row r="37" spans="2:3">
      <c r="B37" s="74" t="s">
        <v>124</v>
      </c>
      <c r="C37" s="69" t="s">
        <v>217</v>
      </c>
    </row>
    <row r="38" spans="2:3">
      <c r="B38" s="74" t="s">
        <v>125</v>
      </c>
      <c r="C38" s="69" t="s">
        <v>218</v>
      </c>
    </row>
    <row r="39" spans="2:3">
      <c r="B39" s="71" t="s">
        <v>126</v>
      </c>
      <c r="C39" s="69" t="s">
        <v>219</v>
      </c>
    </row>
    <row r="40" spans="2:3">
      <c r="B40" s="71" t="s">
        <v>127</v>
      </c>
      <c r="C40" s="69" t="s">
        <v>220</v>
      </c>
    </row>
    <row r="41" spans="2:3">
      <c r="B41" s="71" t="s">
        <v>128</v>
      </c>
      <c r="C41" s="69" t="s">
        <v>221</v>
      </c>
    </row>
    <row r="42" spans="2:3">
      <c r="B42" s="71" t="s">
        <v>129</v>
      </c>
      <c r="C42" s="69" t="s">
        <v>222</v>
      </c>
    </row>
    <row r="43" spans="2:3">
      <c r="B43" s="71" t="s">
        <v>130</v>
      </c>
      <c r="C43" s="69" t="s">
        <v>223</v>
      </c>
    </row>
    <row r="44" spans="2:3">
      <c r="B44" s="71" t="s">
        <v>131</v>
      </c>
      <c r="C44" s="69" t="s">
        <v>224</v>
      </c>
    </row>
    <row r="45" spans="2:3">
      <c r="B45" s="71" t="s">
        <v>132</v>
      </c>
      <c r="C45" s="69" t="s">
        <v>225</v>
      </c>
    </row>
    <row r="46" spans="2:3">
      <c r="B46" s="71" t="s">
        <v>133</v>
      </c>
      <c r="C46" s="69" t="s">
        <v>226</v>
      </c>
    </row>
    <row r="47" spans="2:3">
      <c r="B47" s="71" t="s">
        <v>134</v>
      </c>
      <c r="C47" s="69" t="s">
        <v>227</v>
      </c>
    </row>
    <row r="48" spans="2:3">
      <c r="B48" s="71" t="s">
        <v>135</v>
      </c>
      <c r="C48" s="69" t="s">
        <v>228</v>
      </c>
    </row>
    <row r="49" spans="2:3">
      <c r="B49" s="71" t="s">
        <v>136</v>
      </c>
      <c r="C49" s="69" t="s">
        <v>229</v>
      </c>
    </row>
    <row r="50" spans="2:3">
      <c r="B50" s="71" t="s">
        <v>137</v>
      </c>
      <c r="C50" s="69" t="s">
        <v>230</v>
      </c>
    </row>
    <row r="51" spans="2:3">
      <c r="B51" s="71" t="s">
        <v>138</v>
      </c>
      <c r="C51" s="69" t="s">
        <v>231</v>
      </c>
    </row>
    <row r="52" spans="2:3">
      <c r="B52" s="71" t="s">
        <v>139</v>
      </c>
      <c r="C52" s="69" t="s">
        <v>232</v>
      </c>
    </row>
    <row r="53" spans="2:3">
      <c r="B53" s="71" t="s">
        <v>140</v>
      </c>
      <c r="C53" s="69" t="s">
        <v>233</v>
      </c>
    </row>
    <row r="54" spans="2:3">
      <c r="B54" s="71" t="s">
        <v>141</v>
      </c>
      <c r="C54" s="69" t="s">
        <v>234</v>
      </c>
    </row>
    <row r="55" spans="2:3">
      <c r="B55" s="71" t="s">
        <v>142</v>
      </c>
      <c r="C55" s="69" t="s">
        <v>235</v>
      </c>
    </row>
    <row r="56" spans="2:3">
      <c r="B56" s="71" t="s">
        <v>143</v>
      </c>
      <c r="C56" s="69" t="s">
        <v>236</v>
      </c>
    </row>
    <row r="57" spans="2:3">
      <c r="B57" s="71" t="s">
        <v>144</v>
      </c>
      <c r="C57" s="69" t="s">
        <v>237</v>
      </c>
    </row>
    <row r="58" spans="2:3">
      <c r="B58" s="71" t="s">
        <v>145</v>
      </c>
      <c r="C58" s="69" t="s">
        <v>238</v>
      </c>
    </row>
    <row r="59" spans="2:3">
      <c r="B59" s="71" t="s">
        <v>146</v>
      </c>
      <c r="C59" s="69" t="s">
        <v>239</v>
      </c>
    </row>
    <row r="60" spans="2:3">
      <c r="B60" s="71" t="s">
        <v>147</v>
      </c>
      <c r="C60" s="69" t="s">
        <v>240</v>
      </c>
    </row>
    <row r="61" spans="2:3">
      <c r="B61" s="71" t="s">
        <v>148</v>
      </c>
      <c r="C61" s="69" t="s">
        <v>241</v>
      </c>
    </row>
    <row r="62" spans="2:3">
      <c r="B62" s="71" t="s">
        <v>149</v>
      </c>
      <c r="C62" s="69" t="s">
        <v>242</v>
      </c>
    </row>
    <row r="63" spans="2:3">
      <c r="B63" s="71" t="s">
        <v>150</v>
      </c>
      <c r="C63" s="69" t="s">
        <v>243</v>
      </c>
    </row>
    <row r="64" spans="2:3">
      <c r="B64" s="71" t="s">
        <v>151</v>
      </c>
      <c r="C64" s="69" t="s">
        <v>244</v>
      </c>
    </row>
    <row r="65" spans="2:3">
      <c r="B65" s="71" t="s">
        <v>152</v>
      </c>
      <c r="C65" s="69" t="s">
        <v>245</v>
      </c>
    </row>
    <row r="66" spans="2:3">
      <c r="B66" s="71" t="s">
        <v>153</v>
      </c>
      <c r="C66" s="69" t="s">
        <v>246</v>
      </c>
    </row>
    <row r="67" spans="2:3">
      <c r="B67" s="71" t="s">
        <v>154</v>
      </c>
      <c r="C67" s="69" t="s">
        <v>247</v>
      </c>
    </row>
    <row r="68" spans="2:3">
      <c r="B68" s="71" t="s">
        <v>155</v>
      </c>
      <c r="C68" s="69" t="s">
        <v>248</v>
      </c>
    </row>
    <row r="69" spans="2:3">
      <c r="B69" s="71" t="s">
        <v>156</v>
      </c>
      <c r="C69" s="69" t="s">
        <v>249</v>
      </c>
    </row>
    <row r="70" spans="2:3">
      <c r="B70" s="71" t="s">
        <v>157</v>
      </c>
      <c r="C70" s="69" t="s">
        <v>250</v>
      </c>
    </row>
    <row r="71" spans="2:3">
      <c r="B71" s="71" t="s">
        <v>158</v>
      </c>
      <c r="C71" s="69" t="s">
        <v>251</v>
      </c>
    </row>
    <row r="72" spans="2:3">
      <c r="B72" s="71" t="s">
        <v>159</v>
      </c>
      <c r="C72" s="69" t="s">
        <v>252</v>
      </c>
    </row>
    <row r="73" spans="2:3">
      <c r="B73" s="71" t="s">
        <v>160</v>
      </c>
      <c r="C73" s="69" t="s">
        <v>253</v>
      </c>
    </row>
    <row r="74" spans="2:3">
      <c r="B74" s="71" t="s">
        <v>161</v>
      </c>
      <c r="C74" s="69" t="s">
        <v>254</v>
      </c>
    </row>
    <row r="75" spans="2:3">
      <c r="B75" s="71" t="s">
        <v>162</v>
      </c>
      <c r="C75" s="69" t="s">
        <v>255</v>
      </c>
    </row>
    <row r="76" spans="2:3">
      <c r="B76" s="71" t="s">
        <v>163</v>
      </c>
      <c r="C76" s="69" t="s">
        <v>256</v>
      </c>
    </row>
    <row r="77" spans="2:3">
      <c r="B77" s="71" t="s">
        <v>164</v>
      </c>
      <c r="C77" s="69" t="s">
        <v>257</v>
      </c>
    </row>
    <row r="78" spans="2:3">
      <c r="B78" s="71" t="s">
        <v>165</v>
      </c>
      <c r="C78" s="69" t="s">
        <v>258</v>
      </c>
    </row>
    <row r="79" spans="2:3">
      <c r="B79" s="71" t="s">
        <v>166</v>
      </c>
      <c r="C79" s="69" t="s">
        <v>259</v>
      </c>
    </row>
    <row r="80" spans="2:3">
      <c r="B80" s="71" t="s">
        <v>167</v>
      </c>
      <c r="C80" s="69" t="s">
        <v>260</v>
      </c>
    </row>
    <row r="81" spans="2:3">
      <c r="B81" s="71" t="s">
        <v>263</v>
      </c>
      <c r="C81" s="69" t="s">
        <v>261</v>
      </c>
    </row>
    <row r="82" spans="2:3">
      <c r="B82" s="71" t="s">
        <v>264</v>
      </c>
      <c r="C82" s="69" t="s">
        <v>262</v>
      </c>
    </row>
    <row r="83" spans="2:3">
      <c r="B83" s="71" t="s">
        <v>265</v>
      </c>
      <c r="C83" s="69" t="s">
        <v>268</v>
      </c>
    </row>
    <row r="84" spans="2:3">
      <c r="B84" s="71" t="s">
        <v>168</v>
      </c>
      <c r="C84" s="69" t="s">
        <v>269</v>
      </c>
    </row>
    <row r="85" spans="2:3">
      <c r="B85" s="71" t="s">
        <v>169</v>
      </c>
      <c r="C85" s="69" t="s">
        <v>270</v>
      </c>
    </row>
    <row r="86" spans="2:3">
      <c r="B86" s="71" t="s">
        <v>170</v>
      </c>
      <c r="C86" s="69" t="s">
        <v>271</v>
      </c>
    </row>
    <row r="87" spans="2:3">
      <c r="B87" s="71" t="s">
        <v>171</v>
      </c>
      <c r="C87" s="69" t="s">
        <v>272</v>
      </c>
    </row>
    <row r="88" spans="2:3">
      <c r="B88" s="71" t="s">
        <v>172</v>
      </c>
      <c r="C88" s="69" t="s">
        <v>273</v>
      </c>
    </row>
    <row r="89" spans="2:3">
      <c r="B89" s="71" t="s">
        <v>173</v>
      </c>
      <c r="C89" s="69" t="s">
        <v>274</v>
      </c>
    </row>
    <row r="90" spans="2:3">
      <c r="B90" s="71" t="s">
        <v>174</v>
      </c>
      <c r="C90" s="69" t="s">
        <v>275</v>
      </c>
    </row>
    <row r="91" spans="2:3">
      <c r="B91" s="71" t="s">
        <v>175</v>
      </c>
      <c r="C91" s="69" t="s">
        <v>276</v>
      </c>
    </row>
    <row r="92" spans="2:3">
      <c r="B92" s="71" t="s">
        <v>176</v>
      </c>
      <c r="C92" s="69" t="s">
        <v>277</v>
      </c>
    </row>
    <row r="93" spans="2:3">
      <c r="B93" s="71" t="s">
        <v>177</v>
      </c>
      <c r="C93" s="69" t="s">
        <v>278</v>
      </c>
    </row>
    <row r="94" spans="2:3">
      <c r="B94" s="71" t="s">
        <v>178</v>
      </c>
      <c r="C94" s="69" t="s">
        <v>279</v>
      </c>
    </row>
    <row r="95" spans="2:3">
      <c r="B95" s="71" t="s">
        <v>179</v>
      </c>
      <c r="C95" s="69" t="s">
        <v>280</v>
      </c>
    </row>
    <row r="96" spans="2:3">
      <c r="B96" s="71" t="s">
        <v>180</v>
      </c>
      <c r="C96" s="69" t="s">
        <v>281</v>
      </c>
    </row>
    <row r="97" spans="2:3">
      <c r="B97" s="71" t="s">
        <v>266</v>
      </c>
      <c r="C97" s="69" t="s">
        <v>282</v>
      </c>
    </row>
    <row r="98" spans="2:3">
      <c r="B98" s="71" t="s">
        <v>267</v>
      </c>
      <c r="C98" s="69" t="s">
        <v>283</v>
      </c>
    </row>
  </sheetData>
  <phoneticPr fontId="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5</vt:i4>
      </vt:variant>
      <vt:variant>
        <vt:lpstr>이름 지정된 범위</vt:lpstr>
      </vt:variant>
      <vt:variant>
        <vt:i4>2</vt:i4>
      </vt:variant>
    </vt:vector>
  </HeadingPairs>
  <TitlesOfParts>
    <vt:vector size="7" baseType="lpstr">
      <vt:lpstr>2024입학생편성표(1학년)</vt:lpstr>
      <vt:lpstr>2023입학생편성표(2학년)</vt:lpstr>
      <vt:lpstr>2022입학생편성표(3학년)</vt:lpstr>
      <vt:lpstr>2024전학년 편성표</vt:lpstr>
      <vt:lpstr>학교명단</vt:lpstr>
      <vt:lpstr>'2024전학년 편성표'!Print_Area</vt:lpstr>
      <vt:lpstr>자율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박혜정</dc:creator>
  <cp:lastModifiedBy>user</cp:lastModifiedBy>
  <cp:lastPrinted>2023-07-13T06:53:32Z</cp:lastPrinted>
  <dcterms:created xsi:type="dcterms:W3CDTF">2000-12-07T04:18:03Z</dcterms:created>
  <dcterms:modified xsi:type="dcterms:W3CDTF">2023-09-15T01:01:34Z</dcterms:modified>
</cp:coreProperties>
</file>